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00" windowHeight="10950" firstSheet="9" activeTab="18"/>
  </bookViews>
  <sheets>
    <sheet name="封面" sheetId="1" r:id="rId1"/>
    <sheet name="附表1" sheetId="2" r:id="rId2"/>
    <sheet name="附表2" sheetId="3" r:id="rId3"/>
    <sheet name="附表3" sheetId="4" r:id="rId4"/>
    <sheet name="附表4" sheetId="5" r:id="rId5"/>
    <sheet name="附表5" sheetId="6" r:id="rId6"/>
    <sheet name="附表6" sheetId="7" r:id="rId7"/>
    <sheet name="附表7" sheetId="8" r:id="rId8"/>
    <sheet name="附表8" sheetId="9" r:id="rId9"/>
    <sheet name="附表9" sheetId="10" r:id="rId10"/>
    <sheet name="附表10" sheetId="11" r:id="rId11"/>
    <sheet name="附表11" sheetId="12" r:id="rId12"/>
    <sheet name="附表12" sheetId="13" r:id="rId13"/>
    <sheet name="附表13" sheetId="14" r:id="rId14"/>
    <sheet name="附表14" sheetId="15" r:id="rId15"/>
    <sheet name="附表15" sheetId="16" r:id="rId16"/>
    <sheet name="附表16" sheetId="17" r:id="rId17"/>
    <sheet name="附表17" sheetId="18" r:id="rId18"/>
    <sheet name="附表18" sheetId="19" r:id="rId19"/>
    <sheet name="附表19" sheetId="20" r:id="rId20"/>
    <sheet name="附表20" sheetId="21" r:id="rId21"/>
    <sheet name="附表21" sheetId="22" r:id="rId22"/>
    <sheet name="附表22" sheetId="23" r:id="rId23"/>
    <sheet name="附表23" sheetId="24" r:id="rId24"/>
    <sheet name="附表24" sheetId="25" r:id="rId25"/>
    <sheet name="附表25" sheetId="26" r:id="rId26"/>
    <sheet name="附表26" sheetId="27" r:id="rId27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<sst xmlns="http://schemas.openxmlformats.org/spreadsheetml/2006/main" count="2370" uniqueCount="1693">
  <si>
    <t>2021年度永春县政府决算公开目录</t>
  </si>
  <si>
    <t>1、</t>
  </si>
  <si>
    <t>附表1：2021年度一般公共预算收入决算表</t>
  </si>
  <si>
    <t>2、</t>
  </si>
  <si>
    <t>附表2：2021年度一般公共预算支出决算表</t>
  </si>
  <si>
    <t>3、</t>
  </si>
  <si>
    <t>附表3：2021年度本级一般公共预算收入决算表</t>
  </si>
  <si>
    <t>4、</t>
  </si>
  <si>
    <t>附表4：2021年度本级一般公共预算支出决算表</t>
  </si>
  <si>
    <t>5、</t>
  </si>
  <si>
    <t>附表5：2021年度本级一般公共预算支出决算功能分类明细表</t>
  </si>
  <si>
    <t>6、</t>
  </si>
  <si>
    <t>附表6：2021年度本级一般公共预算支出经济分类决算表</t>
  </si>
  <si>
    <t>7、</t>
  </si>
  <si>
    <t>附表7：2021年度本级一般公共预算基本支出经济分类决算表</t>
  </si>
  <si>
    <t>8、</t>
  </si>
  <si>
    <t>附表8：2021年度本级一般公共预算对下税收返还和转移支付决算表</t>
  </si>
  <si>
    <t>9、</t>
  </si>
  <si>
    <t>附表9：2021年度本级一般公共预算“三公”经费支出决算情况表</t>
  </si>
  <si>
    <t>10、</t>
  </si>
  <si>
    <t>附表10：2021年度政府性基金预算收入决算表</t>
  </si>
  <si>
    <t>11、</t>
  </si>
  <si>
    <t>附表11：2021年度政府性基金预算支出决算表</t>
  </si>
  <si>
    <t>12、</t>
  </si>
  <si>
    <t>附表12：2021年度本级政府性基金预算收入决算表</t>
  </si>
  <si>
    <t>13、</t>
  </si>
  <si>
    <t>附表13：2021年度本级政府性基金预算支出决算表</t>
  </si>
  <si>
    <t>14、</t>
  </si>
  <si>
    <t>附表14：2021年度本级政府性基金对下转移支付决算表</t>
  </si>
  <si>
    <t>15、</t>
  </si>
  <si>
    <t>附表15：2021年度国有资本经营预算收入决算表</t>
  </si>
  <si>
    <t>16、</t>
  </si>
  <si>
    <t>附表16：2021年度国有资本经营预算支出决算表</t>
  </si>
  <si>
    <t>17、</t>
  </si>
  <si>
    <t>附表17：2021年度本级国有资本经营预算收入决算表</t>
  </si>
  <si>
    <t>18、</t>
  </si>
  <si>
    <t>附表18：2021年度本级国有资本经营预算支出决算表</t>
  </si>
  <si>
    <t>19、</t>
  </si>
  <si>
    <t>附表19：2021年度社会保险基金预算收入决算表</t>
  </si>
  <si>
    <t>20、</t>
  </si>
  <si>
    <t>附表20：2021年度社会保险基金预算支出决算表</t>
  </si>
  <si>
    <t>21、</t>
  </si>
  <si>
    <t>附表21：2021年度本级社会保险基金预算收入决算表</t>
  </si>
  <si>
    <t>22、</t>
  </si>
  <si>
    <t>附表22：2021年度本级社会保险基金预算支出决算表</t>
  </si>
  <si>
    <t>23、</t>
  </si>
  <si>
    <t>附表23：2021年度政府一般债务余额和限额情况表</t>
  </si>
  <si>
    <t>24、</t>
  </si>
  <si>
    <t>附表24：2021年度政府专项债务余额和限额情况表</t>
  </si>
  <si>
    <t>25、</t>
  </si>
  <si>
    <t>附表25：2021年度本级政府一般债务余额和限额情况表</t>
  </si>
  <si>
    <t>26、</t>
  </si>
  <si>
    <t>附表26：2021年度本级政府专项债务余额和限额情况表</t>
  </si>
  <si>
    <t>附表1</t>
  </si>
  <si>
    <t>2021年度一般公共预算收入决算表</t>
  </si>
  <si>
    <t>单位：万元</t>
  </si>
  <si>
    <t>预算科目</t>
  </si>
  <si>
    <t>调整预算数</t>
  </si>
  <si>
    <t>决算数</t>
  </si>
  <si>
    <t>决算数为预算数的%</t>
  </si>
  <si>
    <t>决算数为上年决算数的%</t>
  </si>
  <si>
    <t>一、税收收入</t>
  </si>
  <si>
    <t>　　增值税</t>
  </si>
  <si>
    <t>　　营业税</t>
  </si>
  <si>
    <t xml:space="preserve">    消费税</t>
  </si>
  <si>
    <t>　　企业所得税</t>
  </si>
  <si>
    <t>　　个人所得税</t>
  </si>
  <si>
    <t>　　资源税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</si>
  <si>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</si>
  <si>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</si>
  <si>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</si>
  <si>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</si>
  <si>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</si>
  <si>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</si>
  <si>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</si>
  <si>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　　契税</t>
  </si>
  <si>
    <t xml:space="preserve">    环保税</t>
  </si>
  <si>
    <t>　　其他税收收入</t>
  </si>
  <si>
    <t>二、非税收入</t>
  </si>
  <si>
    <t>　　专项收入</t>
  </si>
  <si>
    <t>　　行政事业性收费收入</t>
  </si>
  <si>
    <t>　　罚没收入</t>
  </si>
  <si>
    <t>　　国有资本经营收入</t>
  </si>
  <si>
    <t>　　国有资源(资产)有偿使用收入</t>
  </si>
  <si>
    <t xml:space="preserve">    政府住房基金收入</t>
  </si>
  <si>
    <t>　　其他收入</t>
  </si>
  <si>
    <t>收入小计</t>
  </si>
  <si>
    <t>三、债务收入</t>
  </si>
  <si>
    <t>四、转移性收入</t>
  </si>
  <si>
    <t xml:space="preserve">    上级补助收入</t>
  </si>
  <si>
    <t xml:space="preserve">        返还性收入</t>
  </si>
  <si>
    <t xml:space="preserve">        一般性转移支付收入</t>
  </si>
  <si>
    <t xml:space="preserve">        专项转移支付收入</t>
  </si>
  <si>
    <t xml:space="preserve">    上年结余结转收入</t>
  </si>
  <si>
    <t xml:space="preserve">    待偿债置换一般债券上年结余</t>
  </si>
  <si>
    <t xml:space="preserve">    债务转贷收入</t>
  </si>
  <si>
    <t xml:space="preserve">    调入资金</t>
  </si>
  <si>
    <t xml:space="preserve">    调入预算稳定调节基金</t>
  </si>
  <si>
    <t>收入合计</t>
  </si>
  <si>
    <t>附表2</t>
  </si>
  <si>
    <t>2021年度一般公共预算支出决算表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</si>
  <si>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</si>
  <si>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</si>
  <si>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</si>
  <si>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</si>
  <si>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</si>
  <si>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</si>
  <si>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</si>
  <si>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</si>
  <si>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</si>
  <si>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</si>
  <si>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</si>
  <si>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</si>
  <si>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</si>
  <si>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</si>
  <si>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</si>
  <si>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</si>
  <si>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</si>
  <si>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</si>
  <si>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</si>
  <si>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</si>
  <si>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</si>
  <si>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二十二、其他支出</t>
  </si>
  <si>
    <t>二十三、债务付息支出</t>
  </si>
  <si>
    <t>二十四、债务发行费用支出</t>
  </si>
  <si>
    <t>支出小计</t>
  </si>
  <si>
    <t>债务还本支出</t>
  </si>
  <si>
    <t>转移性支出</t>
  </si>
  <si>
    <t xml:space="preserve">  上解支出</t>
  </si>
  <si>
    <t xml:space="preserve">  援助其他地区支出</t>
  </si>
  <si>
    <t xml:space="preserve">  增设预算周转金</t>
  </si>
  <si>
    <t xml:space="preserve">  国债转贷拨付数及年终结余</t>
  </si>
  <si>
    <t xml:space="preserve">  安排预算稳定调节基金</t>
  </si>
  <si>
    <t xml:space="preserve">  调出资金</t>
  </si>
  <si>
    <t xml:space="preserve">  待偿债置换一般债券结余</t>
  </si>
  <si>
    <t xml:space="preserve">  年终结余</t>
  </si>
  <si>
    <t>支出合计</t>
  </si>
  <si>
    <r>
      <t>附表</t>
    </r>
    <r>
      <rPr>
        <sz val="12"/>
        <rFont val="Arial"/>
        <family val="2"/>
      </rPr>
      <t>3</t>
    </r>
  </si>
  <si>
    <t>2021年度本级一般公共预算收入决算表</t>
  </si>
  <si>
    <t>附表4</t>
  </si>
  <si>
    <t>2021年度本级一般公共预算支出决算表</t>
  </si>
  <si>
    <t>附表5</t>
  </si>
  <si>
    <t>2021年度本级一般公共预算支出决算功能分类明细表</t>
  </si>
  <si>
    <t>合      计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</si>
  <si>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</si>
  <si>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</si>
  <si>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</si>
  <si>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</si>
  <si>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</si>
  <si>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</si>
  <si>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</si>
  <si>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</si>
  <si>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</si>
  <si>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</si>
  <si>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</si>
  <si>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</si>
  <si>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</si>
  <si>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</si>
  <si>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</si>
  <si>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</si>
  <si>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</si>
  <si>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</si>
  <si>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</si>
  <si>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</si>
  <si>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</si>
  <si>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</si>
  <si>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</si>
  <si>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</si>
  <si>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</si>
  <si>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</si>
  <si>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</si>
  <si>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</si>
  <si>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</si>
  <si>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</si>
  <si>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</si>
  <si>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</si>
  <si>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</si>
  <si>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</si>
  <si>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</si>
  <si>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</si>
  <si>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</si>
  <si>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</si>
  <si>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</si>
  <si>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</si>
  <si>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</si>
  <si>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</si>
  <si>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</si>
  <si>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</si>
  <si>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</si>
  <si>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</si>
  <si>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</si>
  <si>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</si>
  <si>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</si>
  <si>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</si>
  <si>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</si>
  <si>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</si>
  <si>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</si>
  <si>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</si>
  <si>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</si>
  <si>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</si>
  <si>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</si>
  <si>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</si>
  <si>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缉私办案</t>
  </si>
  <si>
    <t xml:space="preserve">    口岸管理</t>
  </si>
  <si>
    <t xml:space="preserve">    海关关务</t>
  </si>
  <si>
    <t xml:space="preserve">    关税征管</t>
  </si>
  <si>
    <t xml:space="preserve">    海关监管</t>
  </si>
  <si>
    <t xml:space="preserve">    检验检疫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</si>
  <si>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</si>
  <si>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</si>
  <si>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</si>
  <si>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</si>
  <si>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博士后日常经费</t>
  </si>
  <si>
    <t xml:space="preserve">    引进人才费用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</si>
  <si>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</si>
  <si>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</si>
  <si>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</si>
  <si>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</si>
  <si>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</si>
  <si>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</si>
  <si>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</si>
  <si>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</si>
  <si>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</si>
  <si>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</si>
  <si>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</si>
  <si>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</si>
  <si>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</si>
  <si>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</si>
  <si>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</si>
  <si>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</si>
  <si>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</si>
  <si>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</si>
  <si>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</si>
  <si>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</si>
  <si>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商标管理</t>
  </si>
  <si>
    <t xml:space="preserve">    原产地地理标志管理</t>
  </si>
  <si>
    <t xml:space="preserve">    其他知识产权事务支出</t>
  </si>
  <si>
    <t xml:space="preserve">  民族事务</t>
  </si>
  <si>
    <t xml:space="preserve">    民族工作专项</t>
  </si>
  <si>
    <t xml:space="preserve">    其他民族事务支出</t>
  </si>
  <si>
    <t xml:space="preserve">  港澳台事务</t>
  </si>
  <si>
    <t xml:space="preserve">    港澳事务</t>
  </si>
  <si>
    <t xml:space="preserve">    台湾事务</t>
  </si>
  <si>
    <t xml:space="preserve">    其他港澳台事务支出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</si>
  <si>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</si>
  <si>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</si>
  <si>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</si>
  <si>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</si>
  <si>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</si>
  <si>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</si>
  <si>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工会事务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</si>
  <si>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</si>
  <si>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</si>
  <si>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</si>
  <si>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</si>
  <si>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</si>
  <si>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公务员事务</t>
  </si>
  <si>
    <t xml:space="preserve">    其他组织事务支出</t>
  </si>
  <si>
    <t xml:space="preserve">  宣传事务</t>
  </si>
  <si>
    <t xml:space="preserve">    宣传管理</t>
  </si>
  <si>
    <t xml:space="preserve">    其他宣传事务支出</t>
  </si>
  <si>
    <t xml:space="preserve">  统战事务</t>
  </si>
  <si>
    <t xml:space="preserve">    宗教事务</t>
  </si>
  <si>
    <t xml:space="preserve">    华侨事务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</si>
  <si>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</si>
  <si>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</si>
  <si>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</si>
  <si>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</si>
  <si>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</si>
  <si>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网信事务</t>
  </si>
  <si>
    <r>
      <t xml:space="preserve"> </t>
    </r>
    <r>
      <rPr>
        <sz val="10"/>
        <rFont val="宋体"/>
        <family val="0"/>
      </rPr>
      <t xml:space="preserve">   信息安全事务</t>
    </r>
  </si>
  <si>
    <t xml:space="preserve">    其他网信事务支出</t>
  </si>
  <si>
    <t xml:space="preserve">  市场监督管理事务</t>
  </si>
  <si>
    <t xml:space="preserve">    市场主体管理</t>
  </si>
  <si>
    <t xml:space="preserve">    市场秩序执法</t>
  </si>
  <si>
    <t xml:space="preserve">    质量基础</t>
  </si>
  <si>
    <t xml:space="preserve">    药品事务</t>
  </si>
  <si>
    <t xml:space="preserve">    医疗器械事务</t>
  </si>
  <si>
    <t xml:space="preserve">    化妆品事务</t>
  </si>
  <si>
    <t xml:space="preserve">    质量安全监管</t>
  </si>
  <si>
    <t xml:space="preserve">    食品安全监管</t>
  </si>
  <si>
    <t xml:space="preserve">    其他市场监督管理事务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</si>
  <si>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</si>
  <si>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</si>
  <si>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</si>
  <si>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</si>
  <si>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</si>
  <si>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</si>
  <si>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</si>
  <si>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</si>
  <si>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</si>
  <si>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</si>
  <si>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</si>
  <si>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</si>
  <si>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</si>
  <si>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</si>
  <si>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</si>
  <si>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</si>
  <si>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</si>
  <si>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</si>
  <si>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</si>
  <si>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</si>
  <si>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</si>
  <si>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r>
      <t xml:space="preserve"> </t>
    </r>
    <r>
      <rPr>
        <sz val="10"/>
        <rFont val="宋体"/>
        <family val="0"/>
      </rPr>
      <t xml:space="preserve">   对外合作活动</t>
    </r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</si>
  <si>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</si>
  <si>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</si>
  <si>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</si>
  <si>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</si>
  <si>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</si>
  <si>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</si>
  <si>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</si>
  <si>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</si>
  <si>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国际发展合作</t>
  </si>
  <si>
    <t xml:space="preserve">    其他国际发展合作支出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</si>
  <si>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</si>
  <si>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</si>
  <si>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</si>
  <si>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</si>
  <si>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</si>
  <si>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</si>
  <si>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</si>
  <si>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</si>
  <si>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</si>
  <si>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</si>
  <si>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</si>
  <si>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</si>
  <si>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</si>
  <si>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</si>
  <si>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</si>
  <si>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</si>
  <si>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</si>
  <si>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</si>
  <si>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</si>
  <si>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</si>
  <si>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</si>
  <si>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</si>
  <si>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武装警察部队(款)</t>
  </si>
  <si>
    <t xml:space="preserve">    武装警察部队(项)</t>
  </si>
  <si>
    <t xml:space="preserve">    其他武装警察部队支出</t>
  </si>
  <si>
    <t xml:space="preserve">  公安</t>
  </si>
  <si>
    <t xml:space="preserve">    执法办案</t>
  </si>
  <si>
    <t xml:space="preserve">    特别业务</t>
  </si>
  <si>
    <t xml:space="preserve">    特勤业务</t>
  </si>
  <si>
    <t xml:space="preserve">    移民事务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</si>
  <si>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</si>
  <si>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</si>
  <si>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</si>
  <si>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</si>
  <si>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</si>
  <si>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“两房”建设</t>
  </si>
  <si>
    <t xml:space="preserve">    检察监督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</si>
  <si>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</si>
  <si>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</si>
  <si>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</si>
  <si>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</si>
  <si>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</si>
  <si>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</si>
  <si>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</si>
  <si>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</si>
  <si>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</si>
  <si>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律师管理</t>
  </si>
  <si>
    <t xml:space="preserve">    公共法律服务</t>
  </si>
  <si>
    <t xml:space="preserve">    国家统一法律职业资格考试</t>
  </si>
  <si>
    <t xml:space="preserve">    社区矫正</t>
  </si>
  <si>
    <t xml:space="preserve">    法制建设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</si>
  <si>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</si>
  <si>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</si>
  <si>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</si>
  <si>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</si>
  <si>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</si>
  <si>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</si>
  <si>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</si>
  <si>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</si>
  <si>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</si>
  <si>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</si>
  <si>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</si>
  <si>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</si>
  <si>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</si>
  <si>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</si>
  <si>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</si>
  <si>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</si>
  <si>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缉私业务</t>
  </si>
  <si>
    <t xml:space="preserve">    其他缉私警察支出</t>
  </si>
  <si>
    <t xml:space="preserve">  其他公共安全支出(款)</t>
  </si>
  <si>
    <t xml:space="preserve">    国家司法救助支出</t>
  </si>
  <si>
    <t xml:space="preserve">    其他公共安全支出(项)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</si>
  <si>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</si>
  <si>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</si>
  <si>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</si>
  <si>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</si>
  <si>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</si>
  <si>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</si>
  <si>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</si>
  <si>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</si>
  <si>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</si>
  <si>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</si>
  <si>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</si>
  <si>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</si>
  <si>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</si>
  <si>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</si>
  <si>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中等职业教育</t>
  </si>
  <si>
    <t xml:space="preserve">    技校教育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</si>
  <si>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</si>
  <si>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</si>
  <si>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</si>
  <si>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</si>
  <si>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</si>
  <si>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</si>
  <si>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</si>
  <si>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</si>
  <si>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</si>
  <si>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</si>
  <si>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</si>
  <si>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</si>
  <si>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</si>
  <si>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</si>
  <si>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</si>
  <si>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</si>
  <si>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</si>
  <si>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</si>
  <si>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</si>
  <si>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</si>
  <si>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</si>
  <si>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</si>
  <si>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</si>
  <si>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</si>
  <si>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</si>
  <si>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</si>
  <si>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</si>
  <si>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</si>
  <si>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</si>
  <si>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</si>
  <si>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</si>
  <si>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</si>
  <si>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</si>
  <si>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</si>
  <si>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</si>
  <si>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</si>
  <si>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</si>
  <si>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</si>
  <si>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</si>
  <si>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</si>
  <si>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</si>
  <si>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</si>
  <si>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</si>
  <si>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</si>
  <si>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</si>
  <si>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</si>
  <si>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</si>
  <si>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</si>
  <si>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</si>
  <si>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</si>
  <si>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</si>
  <si>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</si>
  <si>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</si>
  <si>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</si>
  <si>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</si>
  <si>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</si>
  <si>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</si>
  <si>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</si>
  <si>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</si>
  <si>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</si>
  <si>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</si>
  <si>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</si>
  <si>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</si>
  <si>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</si>
  <si>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</si>
  <si>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</si>
  <si>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</si>
  <si>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</si>
  <si>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</si>
  <si>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</si>
  <si>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</si>
  <si>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</si>
  <si>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</si>
  <si>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</si>
  <si>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</si>
  <si>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</si>
  <si>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  其他科技重大项目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</si>
  <si>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</si>
  <si>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</si>
  <si>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</si>
  <si>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</si>
  <si>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</si>
  <si>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文化旅游体育与传媒支出</t>
  </si>
  <si>
    <t xml:space="preserve">  文化和旅游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</si>
  <si>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</si>
  <si>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</si>
  <si>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</si>
  <si>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</si>
  <si>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</si>
  <si>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</si>
  <si>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文化和旅游交流与合作</t>
  </si>
  <si>
    <t xml:space="preserve">    文化创作与保护</t>
  </si>
  <si>
    <t xml:space="preserve">    文化和旅游市场管理</t>
  </si>
  <si>
    <t xml:space="preserve">    旅游宣传</t>
  </si>
  <si>
    <t xml:space="preserve">    文化和旅游管理事务</t>
  </si>
  <si>
    <t xml:space="preserve">    其他文化和旅游支出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</si>
  <si>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</si>
  <si>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</si>
  <si>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</si>
  <si>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</si>
  <si>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</si>
  <si>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</si>
  <si>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</si>
  <si>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</si>
  <si>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</si>
  <si>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</si>
  <si>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</si>
  <si>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</si>
  <si>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</si>
  <si>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新闻出版电影</t>
  </si>
  <si>
    <t xml:space="preserve">    新闻通讯</t>
  </si>
  <si>
    <t xml:space="preserve">    出版发行</t>
  </si>
  <si>
    <t xml:space="preserve">    版权管理</t>
  </si>
  <si>
    <t xml:space="preserve">    电影</t>
  </si>
  <si>
    <t xml:space="preserve">    其他新闻出版电影支出</t>
  </si>
  <si>
    <t xml:space="preserve">  广播电视</t>
  </si>
  <si>
    <t xml:space="preserve">    广播电视事务</t>
  </si>
  <si>
    <t xml:space="preserve">    电视</t>
  </si>
  <si>
    <t xml:space="preserve">    监测监管</t>
  </si>
  <si>
    <t xml:space="preserve">    其他广播电视支出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</si>
  <si>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</si>
  <si>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</si>
  <si>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</si>
  <si>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</si>
  <si>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</si>
  <si>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</si>
  <si>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</si>
  <si>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</si>
  <si>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</si>
  <si>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</si>
  <si>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</si>
  <si>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</si>
  <si>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</si>
  <si>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</si>
  <si>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</si>
  <si>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</si>
  <si>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社会组织管理</t>
  </si>
  <si>
    <t xml:space="preserve">    行政区划和地名管理</t>
  </si>
  <si>
    <t xml:space="preserve">    基层政权建设和社区治理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</si>
  <si>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</si>
  <si>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</si>
  <si>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</si>
  <si>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</si>
  <si>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</si>
  <si>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</si>
  <si>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</si>
  <si>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</si>
  <si>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</si>
  <si>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</si>
  <si>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</si>
  <si>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</si>
  <si>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</si>
  <si>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</si>
  <si>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</si>
  <si>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</si>
  <si>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</si>
  <si>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</si>
  <si>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</si>
  <si>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</si>
  <si>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</si>
  <si>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</si>
  <si>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</si>
  <si>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</si>
  <si>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</si>
  <si>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</si>
  <si>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</si>
  <si>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</si>
  <si>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</si>
  <si>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</si>
  <si>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</si>
  <si>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</si>
  <si>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</si>
  <si>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</si>
  <si>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</si>
  <si>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</si>
  <si>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</si>
  <si>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</si>
  <si>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</si>
  <si>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</si>
  <si>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</si>
  <si>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</si>
  <si>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</si>
  <si>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康复辅具</t>
  </si>
  <si>
    <t xml:space="preserve">    殡葬</t>
  </si>
  <si>
    <t xml:space="preserve">    社会福利事业单位</t>
  </si>
  <si>
    <t xml:space="preserve">    养老服务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</si>
  <si>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</si>
  <si>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</si>
  <si>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</si>
  <si>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</si>
  <si>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</si>
  <si>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</si>
  <si>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</si>
  <si>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</si>
  <si>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</si>
  <si>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</si>
  <si>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</si>
  <si>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</si>
  <si>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</si>
  <si>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</si>
  <si>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</si>
  <si>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</si>
  <si>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</si>
  <si>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</si>
  <si>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</si>
  <si>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交强险增值税补助基金支出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</si>
  <si>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</si>
  <si>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</si>
  <si>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</si>
  <si>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</si>
  <si>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</si>
  <si>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</si>
  <si>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</si>
  <si>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</si>
  <si>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</si>
  <si>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</si>
  <si>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</si>
  <si>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</si>
  <si>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</si>
  <si>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退役军人管理事务</t>
  </si>
  <si>
    <t xml:space="preserve">    拥军优属</t>
  </si>
  <si>
    <t xml:space="preserve">    部队供应</t>
  </si>
  <si>
    <t xml:space="preserve">    其他退役军人事务管理支出</t>
  </si>
  <si>
    <t xml:space="preserve">  财政代缴社会保险费支出</t>
  </si>
  <si>
    <t xml:space="preserve">    财政代缴城乡居民基本养老保险费支出</t>
  </si>
  <si>
    <t xml:space="preserve">    财政代缴其他社会保险费支出</t>
  </si>
  <si>
    <t xml:space="preserve">  其他社会保障和就业支出(款)</t>
  </si>
  <si>
    <t xml:space="preserve">    其他社会保障和就业支出(项)</t>
  </si>
  <si>
    <t>卫生健康支出</t>
  </si>
  <si>
    <t xml:space="preserve">  卫生健康管理事务</t>
  </si>
  <si>
    <t xml:space="preserve">    其他卫生健康管理事务支出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</si>
  <si>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</si>
  <si>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</si>
  <si>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</si>
  <si>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</si>
  <si>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</si>
  <si>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</si>
  <si>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</si>
  <si>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</si>
  <si>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</si>
  <si>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</si>
  <si>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</si>
  <si>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</si>
  <si>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康复医院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</si>
  <si>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</si>
  <si>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</si>
  <si>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</si>
  <si>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</si>
  <si>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</si>
  <si>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</si>
  <si>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</si>
  <si>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</si>
  <si>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</si>
  <si>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</si>
  <si>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</si>
  <si>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</si>
  <si>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</si>
  <si>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</si>
  <si>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</si>
  <si>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</si>
  <si>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</si>
  <si>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</si>
  <si>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</si>
  <si>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</si>
  <si>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</si>
  <si>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</si>
  <si>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</si>
  <si>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</si>
  <si>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</si>
  <si>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</si>
  <si>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</si>
  <si>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</si>
  <si>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</si>
  <si>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</si>
  <si>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</si>
  <si>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</si>
  <si>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</si>
  <si>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</si>
  <si>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</si>
  <si>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</si>
  <si>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</si>
  <si>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</si>
  <si>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</si>
  <si>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</si>
  <si>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医疗保障管理事务</t>
  </si>
  <si>
    <t xml:space="preserve">    医疗保障政策管理</t>
  </si>
  <si>
    <t xml:space="preserve">    医疗保障经办事务</t>
  </si>
  <si>
    <t xml:space="preserve">    其他医疗保障管理事务支出</t>
  </si>
  <si>
    <t xml:space="preserve">  老龄卫生健康事务(款)</t>
  </si>
  <si>
    <t xml:space="preserve">    老龄卫生健康事务(项)</t>
  </si>
  <si>
    <t xml:space="preserve">  其他卫生健康支出(款)</t>
  </si>
  <si>
    <t xml:space="preserve">    其他卫生健康支出(项)</t>
  </si>
  <si>
    <t>节能环保支出</t>
  </si>
  <si>
    <t xml:space="preserve">  环境保护管理事务</t>
  </si>
  <si>
    <t xml:space="preserve">    生态环境保护宣传</t>
  </si>
  <si>
    <t xml:space="preserve">    环境保护法规、规划及标准</t>
  </si>
  <si>
    <t xml:space="preserve">    生态环境国际合作及履约</t>
  </si>
  <si>
    <t xml:space="preserve">    生态环境保护行政许可</t>
  </si>
  <si>
    <t xml:space="preserve">    应对气候变化管理事务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</si>
  <si>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</si>
  <si>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</si>
  <si>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</si>
  <si>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</si>
  <si>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</si>
  <si>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</si>
  <si>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</si>
  <si>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</si>
  <si>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</si>
  <si>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</si>
  <si>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</si>
  <si>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</si>
  <si>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</si>
  <si>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</si>
  <si>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</si>
  <si>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</si>
  <si>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</si>
  <si>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</si>
  <si>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</si>
  <si>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</si>
  <si>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</si>
  <si>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</si>
  <si>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</si>
  <si>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</si>
  <si>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</si>
  <si>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</si>
  <si>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</si>
  <si>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</si>
  <si>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</si>
  <si>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</si>
  <si>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</si>
  <si>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</si>
  <si>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</si>
  <si>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</si>
  <si>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</si>
  <si>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</si>
  <si>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</si>
  <si>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</si>
  <si>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</si>
  <si>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</si>
  <si>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</si>
  <si>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</si>
  <si>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生态环境监测与信息</t>
  </si>
  <si>
    <t xml:space="preserve">    生态环境执法监察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</si>
  <si>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</si>
  <si>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</si>
  <si>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</si>
  <si>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</si>
  <si>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</si>
  <si>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</si>
  <si>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</si>
  <si>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</si>
  <si>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</si>
  <si>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</si>
  <si>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</si>
  <si>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</si>
  <si>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</si>
  <si>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</si>
  <si>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</si>
  <si>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</si>
  <si>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</si>
  <si>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</si>
  <si>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</si>
  <si>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</si>
  <si>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</si>
  <si>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</si>
  <si>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</si>
  <si>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</si>
  <si>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</si>
  <si>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</si>
  <si>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</si>
  <si>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</si>
  <si>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</si>
  <si>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</si>
  <si>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</si>
  <si>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</si>
  <si>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</si>
  <si>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</si>
  <si>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</si>
  <si>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</si>
  <si>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</si>
  <si>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</si>
  <si>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</si>
  <si>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</si>
  <si>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农业农村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</si>
  <si>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</si>
  <si>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</si>
  <si>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</si>
  <si>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</si>
  <si>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</si>
  <si>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</si>
  <si>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</si>
  <si>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</si>
  <si>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</si>
  <si>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</si>
  <si>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</si>
  <si>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农业生产发展</t>
  </si>
  <si>
    <t xml:space="preserve">    农村合作经济</t>
  </si>
  <si>
    <t xml:space="preserve">    农产品加工与促销</t>
  </si>
  <si>
    <t xml:space="preserve">    农村社会事业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</si>
  <si>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</si>
  <si>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</si>
  <si>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</si>
  <si>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</si>
  <si>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农田建设</t>
  </si>
  <si>
    <t xml:space="preserve">    其他农业农村支出</t>
  </si>
  <si>
    <t xml:space="preserve">  林业和草原</t>
  </si>
  <si>
    <t xml:space="preserve">    事业机构</t>
  </si>
  <si>
    <t xml:space="preserve">    森林资源培育</t>
  </si>
  <si>
    <t xml:space="preserve">    技术推广与转化</t>
  </si>
  <si>
    <t xml:space="preserve">    森林资源管理</t>
  </si>
  <si>
    <t xml:space="preserve">    森林生态效益补偿</t>
  </si>
  <si>
    <t xml:space="preserve">    自然保护区等管理</t>
  </si>
  <si>
    <t xml:space="preserve">    动植物保护</t>
  </si>
  <si>
    <t xml:space="preserve">    湿地保护</t>
  </si>
  <si>
    <t xml:space="preserve">    执法与监督</t>
  </si>
  <si>
    <t xml:space="preserve">    防沙治沙</t>
  </si>
  <si>
    <t xml:space="preserve">    对外合作与交流</t>
  </si>
  <si>
    <t xml:space="preserve">    产业化管理</t>
  </si>
  <si>
    <t xml:space="preserve">    信息管理</t>
  </si>
  <si>
    <t xml:space="preserve">    林区公共支出</t>
  </si>
  <si>
    <t xml:space="preserve">    贷款贴息</t>
  </si>
  <si>
    <t xml:space="preserve">    成品油价格改革对林业的补贴</t>
  </si>
  <si>
    <t xml:space="preserve">    林业草原防灾减灾</t>
  </si>
  <si>
    <t xml:space="preserve">    国家公园</t>
  </si>
  <si>
    <t xml:space="preserve">    草原管理</t>
  </si>
  <si>
    <t xml:space="preserve">    其他林业和草原支出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</si>
  <si>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</si>
  <si>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</si>
  <si>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</si>
  <si>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</si>
  <si>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</si>
  <si>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</si>
  <si>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</si>
  <si>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</si>
  <si>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</si>
  <si>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</si>
  <si>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</si>
  <si>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</si>
  <si>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</si>
  <si>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农村水利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</si>
  <si>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</si>
  <si>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</si>
  <si>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</si>
  <si>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</si>
  <si>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</si>
  <si>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水利建设征地及移民支出</t>
  </si>
  <si>
    <t xml:space="preserve">    农村人畜饮水</t>
  </si>
  <si>
    <t xml:space="preserve">    南水北调工程建设</t>
  </si>
  <si>
    <t xml:space="preserve">    南水北调工程管理</t>
  </si>
  <si>
    <t xml:space="preserve">    其他水利支出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</si>
  <si>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</si>
  <si>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</si>
  <si>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</si>
  <si>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</si>
  <si>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</si>
  <si>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</si>
  <si>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</si>
  <si>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</si>
  <si>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</si>
  <si>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</si>
  <si>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</si>
  <si>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</si>
  <si>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</si>
  <si>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</si>
  <si>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</si>
  <si>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</si>
  <si>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</si>
  <si>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</si>
  <si>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</si>
  <si>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</si>
  <si>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</si>
  <si>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</si>
  <si>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</si>
  <si>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</si>
  <si>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</si>
  <si>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</si>
  <si>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</si>
  <si>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</si>
  <si>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</si>
  <si>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</si>
  <si>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</si>
  <si>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</si>
  <si>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</si>
  <si>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</si>
  <si>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</si>
  <si>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</si>
  <si>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</si>
  <si>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</si>
  <si>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</si>
  <si>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</si>
  <si>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</si>
  <si>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</si>
  <si>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</si>
  <si>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</si>
  <si>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</si>
  <si>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</si>
  <si>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</si>
  <si>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</si>
  <si>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</si>
  <si>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</si>
  <si>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</si>
  <si>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</si>
  <si>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</si>
  <si>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</si>
  <si>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</si>
  <si>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</si>
  <si>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</si>
  <si>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</si>
  <si>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</si>
  <si>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</si>
  <si>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</si>
  <si>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</si>
  <si>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</si>
  <si>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</si>
  <si>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</si>
  <si>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</si>
  <si>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</si>
  <si>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</si>
  <si>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</si>
  <si>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</si>
  <si>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</si>
  <si>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</si>
  <si>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</si>
  <si>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</si>
  <si>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</si>
  <si>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</si>
  <si>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</si>
  <si>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</si>
  <si>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</si>
  <si>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</si>
  <si>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</si>
  <si>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</si>
  <si>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</si>
  <si>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</si>
  <si>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</si>
  <si>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</si>
  <si>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</si>
  <si>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</si>
  <si>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</si>
  <si>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</si>
  <si>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</si>
  <si>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</si>
  <si>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</si>
  <si>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</si>
  <si>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</si>
  <si>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</si>
  <si>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</si>
  <si>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</si>
  <si>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</si>
  <si>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</si>
  <si>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</si>
  <si>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</si>
  <si>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</si>
  <si>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</si>
  <si>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</si>
  <si>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</si>
  <si>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</si>
  <si>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</si>
  <si>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</si>
  <si>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</si>
  <si>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</si>
  <si>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</si>
  <si>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</si>
  <si>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</si>
  <si>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</si>
  <si>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</si>
  <si>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</si>
  <si>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</si>
  <si>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</si>
  <si>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减免房租补贴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</si>
  <si>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</si>
  <si>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</si>
  <si>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</si>
  <si>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</si>
  <si>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</si>
  <si>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</si>
  <si>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</si>
  <si>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</si>
  <si>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</si>
  <si>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</si>
  <si>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</si>
  <si>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</si>
  <si>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</si>
  <si>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</si>
  <si>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</si>
  <si>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</si>
  <si>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</si>
  <si>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</si>
  <si>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</si>
  <si>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</si>
  <si>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</si>
  <si>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</si>
  <si>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</si>
  <si>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</si>
  <si>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</si>
  <si>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</si>
  <si>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</si>
  <si>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</si>
  <si>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</si>
  <si>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</si>
  <si>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</si>
  <si>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</si>
  <si>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</si>
  <si>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</si>
  <si>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</si>
  <si>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</si>
  <si>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利息费用补贴支出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</si>
  <si>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</si>
  <si>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</si>
  <si>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</si>
  <si>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</si>
  <si>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</si>
  <si>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</si>
  <si>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</si>
  <si>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</si>
  <si>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 xml:space="preserve">    重点企业贷款贴息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</si>
  <si>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</si>
  <si>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</si>
  <si>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</si>
  <si>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</si>
  <si>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</si>
  <si>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</si>
  <si>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农业</t>
  </si>
  <si>
    <t xml:space="preserve">  交通运输</t>
  </si>
  <si>
    <t xml:space="preserve">  住房保障</t>
  </si>
  <si>
    <t xml:space="preserve">  其他支出</t>
  </si>
  <si>
    <t>自然资源海洋气象等支出</t>
  </si>
  <si>
    <t xml:space="preserve">  自然资源事务</t>
  </si>
  <si>
    <t xml:space="preserve">    自然资源规划及管理</t>
  </si>
  <si>
    <t xml:space="preserve">    自然资源利用与保护</t>
  </si>
  <si>
    <t xml:space="preserve">    自然资源社会公益服务</t>
  </si>
  <si>
    <t xml:space="preserve">    自然资源行业业务管理</t>
  </si>
  <si>
    <t xml:space="preserve">    自然资源调查与确权登记</t>
  </si>
  <si>
    <t xml:space="preserve">    土地资源储备支出</t>
  </si>
  <si>
    <t xml:space="preserve">    地质矿产资源与环境调查</t>
  </si>
  <si>
    <t>　　地质勘查与矿产资源管理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</si>
  <si>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</si>
  <si>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</si>
  <si>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</si>
  <si>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海域与海岛管理</t>
  </si>
  <si>
    <t xml:space="preserve">    自然资源国际合作与海洋权益维护</t>
  </si>
  <si>
    <t xml:space="preserve">    自然资源卫星</t>
  </si>
  <si>
    <t xml:space="preserve">    极地考察</t>
  </si>
  <si>
    <t xml:space="preserve">    深海调查与资源开发</t>
  </si>
  <si>
    <t xml:space="preserve">    海港航标维护</t>
  </si>
  <si>
    <t xml:space="preserve">    海水淡化</t>
  </si>
  <si>
    <t xml:space="preserve">    无居民海岛使用金支出</t>
  </si>
  <si>
    <t xml:space="preserve">    海洋战略规划与预警监测</t>
  </si>
  <si>
    <t xml:space="preserve">    基础测绘与地理信息监管</t>
  </si>
  <si>
    <t xml:space="preserve">    其他自然资源事务支出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</si>
  <si>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</si>
  <si>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</si>
  <si>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</si>
  <si>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</si>
  <si>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</si>
  <si>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</si>
  <si>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</si>
  <si>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</si>
  <si>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</si>
  <si>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</si>
  <si>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</si>
  <si>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</si>
  <si>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其他自然资源海洋气象等支出(款)</t>
  </si>
  <si>
    <t xml:space="preserve">    其他自然资源海洋气象等支出(项)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</si>
  <si>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</si>
  <si>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</si>
  <si>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</si>
  <si>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</si>
  <si>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</si>
  <si>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</si>
  <si>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</si>
  <si>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</si>
  <si>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</si>
  <si>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老旧小区改造</t>
  </si>
  <si>
    <t xml:space="preserve">    住房租赁市场发展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</si>
  <si>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</si>
  <si>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</si>
  <si>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</si>
  <si>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</si>
  <si>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</si>
  <si>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</si>
  <si>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</si>
  <si>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</si>
  <si>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</si>
  <si>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</si>
  <si>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</si>
  <si>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</si>
  <si>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</si>
  <si>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</si>
  <si>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</si>
  <si>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</si>
  <si>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</si>
  <si>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</si>
  <si>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</si>
  <si>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</si>
  <si>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</si>
  <si>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</si>
  <si>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</si>
  <si>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</si>
  <si>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</si>
  <si>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</si>
  <si>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</si>
  <si>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</si>
  <si>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</si>
  <si>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</si>
  <si>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</si>
  <si>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</si>
  <si>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</t>
  </si>
  <si>
    <t xml:space="preserve">    天然铀能源储备</t>
  </si>
  <si>
    <t xml:space="preserve">    煤炭储备</t>
  </si>
  <si>
    <t xml:space="preserve">    其他能源储备支出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</si>
  <si>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</si>
  <si>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</si>
  <si>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</si>
  <si>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</si>
  <si>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</si>
  <si>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</si>
  <si>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</si>
  <si>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</si>
  <si>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</si>
  <si>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</si>
  <si>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</si>
  <si>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</si>
  <si>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</si>
  <si>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</si>
  <si>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</si>
  <si>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</si>
  <si>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</si>
  <si>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应急物资储备</t>
  </si>
  <si>
    <t xml:space="preserve">    其他重要商品储备支出</t>
  </si>
  <si>
    <t>灾害防治及应急管理支出</t>
  </si>
  <si>
    <t xml:space="preserve">  应急管理事务</t>
  </si>
  <si>
    <t xml:space="preserve">    灾害风险防治</t>
  </si>
  <si>
    <t xml:space="preserve">    国务院安委会专项</t>
  </si>
  <si>
    <t xml:space="preserve">    安全监管</t>
  </si>
  <si>
    <t xml:space="preserve">    安全生产基础</t>
  </si>
  <si>
    <t xml:space="preserve">    应急救援</t>
  </si>
  <si>
    <t xml:space="preserve">    应急管理</t>
  </si>
  <si>
    <t xml:space="preserve">    其他应急管理支出</t>
  </si>
  <si>
    <t xml:space="preserve">  消防事务</t>
  </si>
  <si>
    <t xml:space="preserve">    消防应急救援</t>
  </si>
  <si>
    <t xml:space="preserve">    其他消防事务支出</t>
  </si>
  <si>
    <t xml:space="preserve">  森林消防事务</t>
  </si>
  <si>
    <t xml:space="preserve">    森林消防应急救援</t>
  </si>
  <si>
    <t xml:space="preserve">    其他森林消防事务支出</t>
  </si>
  <si>
    <t xml:space="preserve">  煤矿安全</t>
  </si>
  <si>
    <t xml:space="preserve">    煤矿安全监察事务</t>
  </si>
  <si>
    <t xml:space="preserve">    煤矿应急救援事务</t>
  </si>
  <si>
    <t xml:space="preserve">    其他煤矿安全支出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</si>
  <si>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</si>
  <si>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</si>
  <si>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</si>
  <si>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</si>
  <si>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</si>
  <si>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</si>
  <si>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</si>
  <si>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</si>
  <si>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</si>
  <si>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</si>
  <si>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自然灾害防治</t>
  </si>
  <si>
    <t xml:space="preserve">    地质灾害防治</t>
  </si>
  <si>
    <t xml:space="preserve">    森林草原防灾减灾</t>
  </si>
  <si>
    <t xml:space="preserve">    其他自然灾害防治支出</t>
  </si>
  <si>
    <t xml:space="preserve">  自然灾害救灾及恢复重建支出</t>
  </si>
  <si>
    <t xml:space="preserve">    中央自然灾害生活补助</t>
  </si>
  <si>
    <t xml:space="preserve">    地方自然灾害生活补助</t>
  </si>
  <si>
    <t xml:space="preserve">    自然灾害救灾补助</t>
  </si>
  <si>
    <t xml:space="preserve">    自然灾害灾后重建补助</t>
  </si>
  <si>
    <t xml:space="preserve">    其他自然灾害生活救助支出</t>
  </si>
  <si>
    <t xml:space="preserve">  其他灾害防治及应急管理支出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</si>
  <si>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</si>
  <si>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</si>
  <si>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</si>
  <si>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</si>
  <si>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</si>
  <si>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</si>
  <si>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</si>
  <si>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</si>
  <si>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</si>
  <si>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</si>
  <si>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</si>
  <si>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</si>
  <si>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</si>
  <si>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</si>
  <si>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</si>
  <si>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附表6</t>
  </si>
  <si>
    <t>2021年度本级一般公共预算支出经济分类决算表</t>
  </si>
  <si>
    <t>预算数</t>
  </si>
  <si>
    <t>一、机关工资福利支出</t>
  </si>
  <si>
    <r>
      <rPr>
        <sz val="14"/>
        <rFont val="宋体"/>
        <family val="0"/>
      </rPr>
      <t>二、机关</t>
    </r>
    <r>
      <rPr>
        <sz val="14"/>
        <rFont val="宋体"/>
        <family val="0"/>
      </rPr>
      <t>商品和服务支出</t>
    </r>
  </si>
  <si>
    <t>三、机关资本性支出（一）</t>
  </si>
  <si>
    <t>四、机关资本性支出（二）</t>
  </si>
  <si>
    <t>五、对事业单位经常性补助</t>
  </si>
  <si>
    <t>六、对事业单位资本性补助</t>
  </si>
  <si>
    <t>七、对企业补助</t>
  </si>
  <si>
    <t>八、对企业资本性支出</t>
  </si>
  <si>
    <t>九、对个人和家庭的补助</t>
  </si>
  <si>
    <t>十、对社会保障基金补助</t>
  </si>
  <si>
    <t>十一、债务利息及费用支出</t>
  </si>
  <si>
    <t>十二、债务还本支出</t>
  </si>
  <si>
    <t>十三、转移性支出</t>
  </si>
  <si>
    <t>十四、预备费及预留</t>
  </si>
  <si>
    <t>十五、其他支出</t>
  </si>
  <si>
    <t>合   计</t>
  </si>
  <si>
    <t>备注：预算数为年初人大批准预算数，由于年中上级指标及本级预算追加、调整等因素影响，决算数与预算数差异较大</t>
  </si>
  <si>
    <t>附表7</t>
  </si>
  <si>
    <t>2021年度本级一般公共预算基本支出经济分类决算表</t>
  </si>
  <si>
    <t>项   目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</si>
  <si>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</si>
  <si>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</si>
  <si>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</si>
  <si>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</si>
  <si>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二、机关商品和服务支出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</si>
  <si>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</si>
  <si>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</si>
  <si>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</si>
  <si>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</si>
  <si>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</si>
  <si>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</si>
  <si>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</si>
  <si>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</si>
  <si>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</si>
  <si>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</si>
  <si>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三、机关资本性支出(一)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</si>
  <si>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</si>
  <si>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</si>
  <si>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</si>
  <si>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</si>
  <si>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</si>
  <si>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</si>
  <si>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</si>
  <si>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 xml:space="preserve">  工资福利支出</t>
  </si>
  <si>
    <t xml:space="preserve">  商品和服务支出</t>
  </si>
  <si>
    <t xml:space="preserve">  其他对事业单位补助</t>
  </si>
  <si>
    <t xml:space="preserve">  资本性支出(一)</t>
  </si>
  <si>
    <t xml:space="preserve">  资本性支出(二)</t>
  </si>
  <si>
    <t xml:space="preserve">  费用补贴</t>
  </si>
  <si>
    <t xml:space="preserve">  利息补贴</t>
  </si>
  <si>
    <t xml:space="preserve">  其他对企业补助</t>
  </si>
  <si>
    <t xml:space="preserve">  对企业资本性支出(一)</t>
  </si>
  <si>
    <t xml:space="preserve">  对企业资本性支出(二)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</si>
  <si>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</si>
  <si>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</si>
  <si>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</si>
  <si>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</si>
  <si>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</si>
  <si>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 xml:space="preserve">  对社会保险基金补助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</si>
  <si>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</si>
  <si>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</si>
  <si>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</si>
  <si>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</si>
  <si>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十二、其他支出</t>
  </si>
  <si>
    <t xml:space="preserve">  赠与</t>
  </si>
  <si>
    <t xml:space="preserve">  国家赔偿费用支出</t>
  </si>
  <si>
    <t xml:space="preserve">  对民间非营利组织和群众性自治组织补贴</t>
  </si>
  <si>
    <t>合  计</t>
  </si>
  <si>
    <t>附表8</t>
  </si>
  <si>
    <t>本县所辖乡镇作为一级预算部门管理，未单独编制政府预算，为此未有一般公共预算对下税收返还和转移支付决算数据。</t>
  </si>
  <si>
    <t>2021年度本级一般公共预算对下税收返还和转移支付决算表</t>
  </si>
  <si>
    <t>项  目</t>
  </si>
  <si>
    <t>小计</t>
  </si>
  <si>
    <t>××地区</t>
  </si>
  <si>
    <t>………</t>
  </si>
  <si>
    <t>一、返还性支出</t>
  </si>
  <si>
    <t>1.增值税和消费税税收返还支出</t>
  </si>
  <si>
    <t>2.所得税基数返还支出</t>
  </si>
  <si>
    <t>3.成品油税费改革税收返还支出</t>
  </si>
  <si>
    <t>4.其他税收返还支出</t>
  </si>
  <si>
    <t>二、一般性转移支付</t>
  </si>
  <si>
    <t>1.体制补助支出</t>
  </si>
  <si>
    <t>2.均衡性转移支付支出</t>
  </si>
  <si>
    <t>3.老少边穷转移支付支出</t>
  </si>
  <si>
    <t>4.县级基本财力保障机制奖补资金支出</t>
  </si>
  <si>
    <t>5.结算补助支出</t>
  </si>
  <si>
    <t>6.成品油税费改革转移支付补助支出</t>
  </si>
  <si>
    <t>7.基层公检法司转移支付支出</t>
  </si>
  <si>
    <t>8.城乡义务教育转移支付支出</t>
  </si>
  <si>
    <t>9.基本养老金转移支付支出</t>
  </si>
  <si>
    <t>10.新型农村合作医疗等转移支付支出</t>
  </si>
  <si>
    <t>11.农村综合改革等转移支付支出</t>
  </si>
  <si>
    <t>12.产粮（油）大县奖励资金支出</t>
  </si>
  <si>
    <t>13.重点生态功能区转移支付支出</t>
  </si>
  <si>
    <t>14.固定数额补助支出</t>
  </si>
  <si>
    <t>15.其他一般性转移支付支出</t>
  </si>
  <si>
    <t>三、专项转移支付</t>
  </si>
  <si>
    <t>1.一般公共服务支出</t>
  </si>
  <si>
    <t>2.国防支出</t>
  </si>
  <si>
    <t>3.公共安全支出</t>
  </si>
  <si>
    <t>4.教育支出</t>
  </si>
  <si>
    <t>5.科学技术支出</t>
  </si>
  <si>
    <t>6.文化体育与传媒支出</t>
  </si>
  <si>
    <t>7.社会保障和就业支出</t>
  </si>
  <si>
    <t>8.医疗卫生与计划生育支出</t>
  </si>
  <si>
    <t>9.节能环保支出</t>
  </si>
  <si>
    <t>10.城乡社区支出</t>
  </si>
  <si>
    <t>11.农林水支出</t>
  </si>
  <si>
    <t>12.交通运输支出</t>
  </si>
  <si>
    <t>13.资源勘探信息等支出</t>
  </si>
  <si>
    <t>14.商业服务业等支出</t>
  </si>
  <si>
    <t>15.国土海洋气象等支出</t>
  </si>
  <si>
    <t>16.住房保障支出</t>
  </si>
  <si>
    <t>17.粮油物资储备支出</t>
  </si>
  <si>
    <t>18.其他支出</t>
  </si>
  <si>
    <t>19.债务付息支出</t>
  </si>
  <si>
    <t>附表9</t>
  </si>
  <si>
    <t>2021年度本级一般公共预算“三公”经费支出决算情况表</t>
  </si>
  <si>
    <t>统计数</t>
  </si>
  <si>
    <t>一、支出合计</t>
  </si>
  <si>
    <t xml:space="preserve">  1．因公出国（境）费</t>
  </si>
  <si>
    <t xml:space="preserve">  2．公务用车购置及运行维护费</t>
  </si>
  <si>
    <t xml:space="preserve">    （1）公务用车购置费</t>
  </si>
  <si>
    <t xml:space="preserve">    （2）公务用车运行维护费</t>
  </si>
  <si>
    <t xml:space="preserve">  3．公务接待费</t>
  </si>
  <si>
    <t xml:space="preserve">    （1）国内接待费</t>
  </si>
  <si>
    <t xml:space="preserve">         其中：外事接待费</t>
  </si>
  <si>
    <t xml:space="preserve">    （2）国（境）外接待费</t>
  </si>
  <si>
    <t>二、相关统计数</t>
  </si>
  <si>
    <t xml:space="preserve">  1．因公出国（境）团组数（个）</t>
  </si>
  <si>
    <t xml:space="preserve">  2．因公出国（境）人次数（人）</t>
  </si>
  <si>
    <t xml:space="preserve">  3．公务用车购置数（辆）</t>
  </si>
  <si>
    <t xml:space="preserve">  4．公务用车保有量（辆）</t>
  </si>
  <si>
    <t xml:space="preserve">  5．国内公务接待批次（个）</t>
  </si>
  <si>
    <t xml:space="preserve">     其中：外事接待批次（个）</t>
  </si>
  <si>
    <t xml:space="preserve">  6．国内公务接待人次（人）</t>
  </si>
  <si>
    <t xml:space="preserve">     其中：外事接待人次（人）</t>
  </si>
  <si>
    <t xml:space="preserve">  7．国（境）外公务接待批次（个）</t>
  </si>
  <si>
    <t xml:space="preserve">  8．国（境）外公务接待人次（人）</t>
  </si>
  <si>
    <t>备注：</t>
  </si>
  <si>
    <t xml:space="preserve">1.按照党中央、国务院有关文件及部门预算管理有关规定，“三公”经费包括因公出国（境）费、公务用车购置及运行费和公务接待费。（1）因公出国（境）费，指单位工作人员公务出国（境）的国际旅费、国外城市间交通费、住宿费、伙食费、培训费、公杂费等支出。（2）公务用车购置及运行费，指单位公务用车购置费(含车辆购置税、牌照费)及燃料费、维修费、过桥过路费、保险费、安全奖励费用等支出，公务用车指车改后单位按规定保留的用于履行公务的机动车辆，包括领导干部用车、一般公务用车和执法执勤用车等。（3）公务接待费，指单位按规定开支的各类公务接待（含外宾接待）费用。     </t>
  </si>
  <si>
    <t>永春县2021年使用一般公共预算拨款安排的“三公”经费决算数为1072.33万元，比年初预算数2822.03万元减少1749.7万元，下降62.00%。其中，因公出国（境）经费0万元，与预算数78.86万元相比减少78.86万元，下降100%，主要原因是疫情影响出国（境）人员减少；公务接待费298.72万元，与预算数1249.52万元相比减少950.8万元，下降76.09%，主要是因为厉行节约，严控公务接待；公务用车购置经费242.64万元，与预算数471.48万元相比减少228.84万元，下降48.44%，主要是严格控制公务用车购置；公务用车运行经费530.96万元，与预算数1272.65万元相比减少741.69万元，下降58.28%，主要原因是年初公务用车运行经费县直部门是按每辆每年4万元定额安排，实际执行中严格控制。
2021年 “三公”经费决算数比预算数减少较多的主要原因：一是严格落实中央“八项”规定，从严控制各项支出；二是落实上级过“紧日子”要求，支持落实减税降费工作；三是受疫情影响，因公出国（境）经费及招待费减少较多。</t>
  </si>
  <si>
    <r>
      <t>附表1</t>
    </r>
    <r>
      <rPr>
        <sz val="12"/>
        <rFont val="宋体"/>
        <family val="0"/>
      </rPr>
      <t>0</t>
    </r>
  </si>
  <si>
    <r>
      <t>2021</t>
    </r>
    <r>
      <rPr>
        <b/>
        <sz val="12"/>
        <rFont val="宋体"/>
        <family val="0"/>
      </rPr>
      <t>年度政府性基金预算收入决算表</t>
    </r>
  </si>
  <si>
    <t>非税收入</t>
  </si>
  <si>
    <t xml:space="preserve">   政府性基金收入</t>
  </si>
  <si>
    <r>
      <t xml:space="preserve">     </t>
    </r>
    <r>
      <rPr>
        <sz val="12"/>
        <rFont val="宋体"/>
        <family val="0"/>
      </rPr>
      <t>农网还贷资金收入</t>
    </r>
  </si>
  <si>
    <r>
      <t xml:space="preserve">     </t>
    </r>
    <r>
      <rPr>
        <sz val="12"/>
        <rFont val="宋体"/>
        <family val="0"/>
      </rPr>
      <t>铁路建设基金收入</t>
    </r>
  </si>
  <si>
    <r>
      <t xml:space="preserve">     </t>
    </r>
    <r>
      <rPr>
        <sz val="12"/>
        <rFont val="宋体"/>
        <family val="0"/>
      </rPr>
      <t>民航发展基金收入</t>
    </r>
  </si>
  <si>
    <r>
      <t xml:space="preserve">     </t>
    </r>
    <r>
      <rPr>
        <sz val="12"/>
        <rFont val="宋体"/>
        <family val="0"/>
      </rPr>
      <t>海南省高等级公路车辆通行附加费收入</t>
    </r>
  </si>
  <si>
    <r>
      <t xml:space="preserve">     </t>
    </r>
    <r>
      <rPr>
        <sz val="12"/>
        <rFont val="宋体"/>
        <family val="0"/>
      </rPr>
      <t>港口建设费收入</t>
    </r>
  </si>
  <si>
    <r>
      <t xml:space="preserve">     </t>
    </r>
    <r>
      <rPr>
        <sz val="12"/>
        <rFont val="宋体"/>
        <family val="0"/>
      </rPr>
      <t>旅游发展基金收入</t>
    </r>
  </si>
  <si>
    <r>
      <t xml:space="preserve">     </t>
    </r>
    <r>
      <rPr>
        <sz val="12"/>
        <rFont val="宋体"/>
        <family val="0"/>
      </rPr>
      <t>国家电影事业发展专项资金收入</t>
    </r>
  </si>
  <si>
    <t xml:space="preserve">     国有土地收益基金收入</t>
  </si>
  <si>
    <t xml:space="preserve">     农业土地开发资金收入</t>
  </si>
  <si>
    <t xml:space="preserve">     国有土地使用权出让收入</t>
  </si>
  <si>
    <t xml:space="preserve">     大中型水库库区基金收入</t>
  </si>
  <si>
    <t xml:space="preserve">     彩票公益金收入</t>
  </si>
  <si>
    <t xml:space="preserve">     城市基础设施配套费收入</t>
  </si>
  <si>
    <t xml:space="preserve">     小型水库移民扶助基金收入</t>
  </si>
  <si>
    <t xml:space="preserve">     国家重大水利工程建设基金收入</t>
  </si>
  <si>
    <t xml:space="preserve">     污水处理费收入</t>
  </si>
  <si>
    <t xml:space="preserve">     彩票发行机构和彩票销售机构的业务费用</t>
  </si>
  <si>
    <t xml:space="preserve">     其他政府性基金收入</t>
  </si>
  <si>
    <t>本年收入小计</t>
  </si>
  <si>
    <t>债务收入</t>
  </si>
  <si>
    <t>转移性收入</t>
  </si>
  <si>
    <r>
      <t xml:space="preserve">    </t>
    </r>
    <r>
      <rPr>
        <sz val="12"/>
        <rFont val="宋体"/>
        <family val="0"/>
      </rPr>
      <t>债务转贷收入</t>
    </r>
  </si>
  <si>
    <t xml:space="preserve">    上年结余</t>
  </si>
  <si>
    <r>
      <t>附表1</t>
    </r>
    <r>
      <rPr>
        <sz val="12"/>
        <rFont val="宋体"/>
        <family val="0"/>
      </rPr>
      <t>1</t>
    </r>
  </si>
  <si>
    <r>
      <t>2021</t>
    </r>
    <r>
      <rPr>
        <b/>
        <sz val="12"/>
        <rFont val="宋体"/>
        <family val="0"/>
      </rPr>
      <t>年度政府性基金预算支出决算表</t>
    </r>
  </si>
  <si>
    <t>一、文化旅游体育与传媒支出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</si>
  <si>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</si>
  <si>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</si>
  <si>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</si>
  <si>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</si>
  <si>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</si>
  <si>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</si>
  <si>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</si>
  <si>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</si>
  <si>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</si>
  <si>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</si>
  <si>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十二、抗疫特别国债安排的支出</t>
  </si>
  <si>
    <t>本年支出小计</t>
  </si>
  <si>
    <t xml:space="preserve">    上解支出</t>
  </si>
  <si>
    <t xml:space="preserve">    调出资金</t>
  </si>
  <si>
    <t xml:space="preserve">    待偿债置换专项债券结余</t>
  </si>
  <si>
    <t xml:space="preserve">    年终结余</t>
  </si>
  <si>
    <r>
      <t>附表1</t>
    </r>
    <r>
      <rPr>
        <sz val="12"/>
        <rFont val="宋体"/>
        <family val="0"/>
      </rPr>
      <t>2</t>
    </r>
  </si>
  <si>
    <t>2021年度本级政府性基金预算收入决算表</t>
  </si>
  <si>
    <t xml:space="preserve">     农网还贷资金收入</t>
  </si>
  <si>
    <t xml:space="preserve">     铁路建设基金收入</t>
  </si>
  <si>
    <t xml:space="preserve">     民航发展基金收入</t>
  </si>
  <si>
    <t xml:space="preserve">     海南省高等级公路车辆通行附加费收入</t>
  </si>
  <si>
    <t xml:space="preserve">     港口建设费收入</t>
  </si>
  <si>
    <t xml:space="preserve">     旅游发展基金收入</t>
  </si>
  <si>
    <t xml:space="preserve">     国家电影事业发展专项资金收入</t>
  </si>
  <si>
    <r>
      <t>附表1</t>
    </r>
    <r>
      <rPr>
        <sz val="12"/>
        <rFont val="宋体"/>
        <family val="0"/>
      </rPr>
      <t>3</t>
    </r>
  </si>
  <si>
    <t>2021年度本级政府性基金预算支出决算表</t>
  </si>
  <si>
    <t xml:space="preserve"> 国家电影事业发展专项资金及对应专项债务收入安排的支出</t>
  </si>
  <si>
    <t xml:space="preserve">    资助国产影片放映</t>
  </si>
  <si>
    <t xml:space="preserve">    其他国家电影事业发展专项资金支出</t>
  </si>
  <si>
    <t xml:space="preserve">  旅游发展基金支出</t>
  </si>
  <si>
    <t xml:space="preserve">    地方旅游开发项目补助</t>
  </si>
  <si>
    <t xml:space="preserve"> 大中型水库移民后期扶持基金支出</t>
  </si>
  <si>
    <t xml:space="preserve">  移民补助</t>
  </si>
  <si>
    <t xml:space="preserve">  基础设施建设和经济发展</t>
  </si>
  <si>
    <t xml:space="preserve">  其他大中型水库移民后期扶持基金支出</t>
  </si>
  <si>
    <t xml:space="preserve"> 小型水库移民扶助基金相关支出</t>
  </si>
  <si>
    <t xml:space="preserve">  小型水库移民扶助基金及对应专项债务收入安排的支出</t>
  </si>
  <si>
    <t xml:space="preserve">    移民补助</t>
  </si>
  <si>
    <t xml:space="preserve">    基础设施建设和经济发展</t>
  </si>
  <si>
    <t xml:space="preserve">    其他小型水库移民扶助基金支出</t>
  </si>
  <si>
    <t xml:space="preserve">  小型水库移民扶助基金债务付息支出</t>
  </si>
  <si>
    <t xml:space="preserve">  小型水库移民扶助基金债务发行费用支出</t>
  </si>
  <si>
    <t>三、城乡社区支出</t>
  </si>
  <si>
    <t>国有土地使用权出让相关支出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</si>
  <si>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</si>
  <si>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</si>
  <si>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</si>
  <si>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</si>
  <si>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</si>
  <si>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</si>
  <si>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</si>
  <si>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</si>
  <si>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</si>
  <si>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</si>
  <si>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</si>
  <si>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其他国有土地使用权出让收入安排的支出</t>
  </si>
  <si>
    <t xml:space="preserve">  国有土地使用权出让债务付息支出</t>
  </si>
  <si>
    <t xml:space="preserve">  国有土地使用权出让债务发行费用支出</t>
  </si>
  <si>
    <t>国有土地收益基金相关支出</t>
  </si>
  <si>
    <t xml:space="preserve">  国有土地收益基金及对应专项债务收入安排的支出</t>
  </si>
  <si>
    <t xml:space="preserve">    其他国有土地收益基金支出</t>
  </si>
  <si>
    <t xml:space="preserve">  国有土地收益基金债务付息支出</t>
  </si>
  <si>
    <t xml:space="preserve">  国有土地收益基金债务发行费用支出</t>
  </si>
  <si>
    <t>农业土地开发资金安排的支出</t>
  </si>
  <si>
    <t>城市基础设施配套费安排的支出</t>
  </si>
  <si>
    <t xml:space="preserve">  城市基础设施配套费安排的支出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</si>
  <si>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</si>
  <si>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</si>
  <si>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</si>
  <si>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</si>
  <si>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其他城市基础设施配套费安排的支出</t>
  </si>
  <si>
    <t>污水处理费安排的支出</t>
  </si>
  <si>
    <t xml:space="preserve">  污水处理费安排的支出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</si>
  <si>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</si>
  <si>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</si>
  <si>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</si>
  <si>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棚户区改造专项债券收入安排的支出  </t>
  </si>
  <si>
    <t xml:space="preserve">    征地和拆迁补偿支出  </t>
  </si>
  <si>
    <t xml:space="preserve">    土地开发支出  </t>
  </si>
  <si>
    <t xml:space="preserve">    其他棚户区改造专项债券收入安排的支出  </t>
  </si>
  <si>
    <t>四、农林水支出</t>
  </si>
  <si>
    <t xml:space="preserve">  大中型水库库区基金安排的支出</t>
  </si>
  <si>
    <t xml:space="preserve">    解决移民遗留问题</t>
  </si>
  <si>
    <t xml:space="preserve">    库区防护工程维护</t>
  </si>
  <si>
    <t xml:space="preserve">    其他大中型水库库区基金支出</t>
  </si>
  <si>
    <t>三峡水库库区基金支出</t>
  </si>
  <si>
    <t xml:space="preserve">  解决移民遗留问题</t>
  </si>
  <si>
    <t xml:space="preserve">  库区维护和管理</t>
  </si>
  <si>
    <t xml:space="preserve">  其他三峡水库库区基金支出</t>
  </si>
  <si>
    <t xml:space="preserve">  国家重大水利工程建设基金安排的支出</t>
  </si>
  <si>
    <t xml:space="preserve">    三峡工程后续工作</t>
  </si>
  <si>
    <t xml:space="preserve">    地方重大水利工程建设</t>
  </si>
  <si>
    <t xml:space="preserve">    其他重大水利工程建设基金支出</t>
  </si>
  <si>
    <t>五、交通运输支出</t>
  </si>
  <si>
    <t xml:space="preserve">  车辆通行费安排的支出</t>
  </si>
  <si>
    <t xml:space="preserve">    公路还贷</t>
  </si>
  <si>
    <t xml:space="preserve">    政府还贷公路养护</t>
  </si>
  <si>
    <t xml:space="preserve">    政府还贷公路管理</t>
  </si>
  <si>
    <t xml:space="preserve">    其他车辆通行费安排的支出</t>
  </si>
  <si>
    <t>六、其他支出</t>
  </si>
  <si>
    <t>彩票发行销售机构业务费安排的支出</t>
  </si>
  <si>
    <t xml:space="preserve">  福利彩票发行机构的业务费支出</t>
  </si>
  <si>
    <t xml:space="preserve">  体育彩票发行机构的业务费支出</t>
  </si>
  <si>
    <t xml:space="preserve">  福利彩票销售机构的业务费支出</t>
  </si>
  <si>
    <t xml:space="preserve">  体育彩票销售机构的业务费支出</t>
  </si>
  <si>
    <t xml:space="preserve">  彩票兑奖周转金支出</t>
  </si>
  <si>
    <t xml:space="preserve">  彩票发行销售风险基金支出</t>
  </si>
  <si>
    <t xml:space="preserve">  彩票市场调控资金支出</t>
  </si>
  <si>
    <t xml:space="preserve">  其他彩票发行销售机构业务费安排的支出</t>
  </si>
  <si>
    <t>彩票公益金相关支出</t>
  </si>
  <si>
    <t xml:space="preserve">  彩票公益金及对应专项债务收入安排的支出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</si>
  <si>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</si>
  <si>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</si>
  <si>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</si>
  <si>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</si>
  <si>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</si>
  <si>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</si>
  <si>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</si>
  <si>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</si>
  <si>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</si>
  <si>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</si>
  <si>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</si>
  <si>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彩票公益金债务付息支出</t>
  </si>
  <si>
    <t xml:space="preserve">  彩票公益金债务发行费用支出</t>
  </si>
  <si>
    <t>其他政府性基金相关支出</t>
  </si>
  <si>
    <t xml:space="preserve">  其他政府性基金及对应专项债务收入安排的支出</t>
  </si>
  <si>
    <t xml:space="preserve">    其他地方自行试点项目收益专项债券收入安排的支出  </t>
  </si>
  <si>
    <t>七、债务付息支出</t>
  </si>
  <si>
    <t xml:space="preserve">  其他政府性基金债务付息支出</t>
  </si>
  <si>
    <t xml:space="preserve">    国有土地使用权出让金债务付息支出</t>
  </si>
  <si>
    <t xml:space="preserve">    棚户区改造专项债券付息支出</t>
  </si>
  <si>
    <t xml:space="preserve">    其他地方自行试点项目收益专项债券付息支出</t>
  </si>
  <si>
    <t>八、债务发行费支出</t>
  </si>
  <si>
    <t xml:space="preserve">  其他政府性基金债务发行费用支出</t>
  </si>
  <si>
    <t xml:space="preserve">    国有土地使用权出让金债务发行费用支出</t>
  </si>
  <si>
    <t xml:space="preserve">    棚户区改造专项债券发行费用支出</t>
  </si>
  <si>
    <t xml:space="preserve">    其他地方自行试点项目收益专项债券发行费用支出</t>
  </si>
  <si>
    <t>抗疫特别国债安排的支出</t>
  </si>
  <si>
    <t xml:space="preserve">    公共卫生体系建设</t>
  </si>
  <si>
    <t xml:space="preserve">    市政设施建设</t>
  </si>
  <si>
    <t xml:space="preserve">  抗疫相关支出</t>
  </si>
  <si>
    <t xml:space="preserve">    其他抗疫相关支出</t>
  </si>
  <si>
    <t xml:space="preserve">    补助支出</t>
  </si>
  <si>
    <t xml:space="preserve">    债务转贷支出</t>
  </si>
  <si>
    <r>
      <t>附表1</t>
    </r>
    <r>
      <rPr>
        <sz val="12"/>
        <rFont val="宋体"/>
        <family val="0"/>
      </rPr>
      <t>4</t>
    </r>
  </si>
  <si>
    <t>本县（市、区）所辖乡镇作为一级预算部门管理，未单独编制政府预算，为此未有政府性基金对下税收返还和转移支付决算数据。</t>
  </si>
  <si>
    <t>2021年度本级政府性基金对下转移支付决算表</t>
  </si>
  <si>
    <t>项目</t>
  </si>
  <si>
    <r>
      <t>附表1</t>
    </r>
    <r>
      <rPr>
        <sz val="12"/>
        <rFont val="宋体"/>
        <family val="0"/>
      </rPr>
      <t>5</t>
    </r>
  </si>
  <si>
    <r>
      <t>2021</t>
    </r>
    <r>
      <rPr>
        <b/>
        <sz val="12"/>
        <rFont val="宋体"/>
        <family val="0"/>
      </rPr>
      <t>年度国有资本经营预算收入决算表</t>
    </r>
  </si>
  <si>
    <t xml:space="preserve"> 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</si>
  <si>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</si>
  <si>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</si>
  <si>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</si>
  <si>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</si>
  <si>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</si>
  <si>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>上级补助收入</t>
  </si>
  <si>
    <t>上年结余</t>
  </si>
  <si>
    <r>
      <t>附表1</t>
    </r>
    <r>
      <rPr>
        <sz val="12"/>
        <rFont val="宋体"/>
        <family val="0"/>
      </rPr>
      <t>6</t>
    </r>
  </si>
  <si>
    <r>
      <t>2021</t>
    </r>
    <r>
      <rPr>
        <b/>
        <sz val="12"/>
        <rFont val="宋体"/>
        <family val="0"/>
      </rPr>
      <t>年度国有资本经营预算支出决算表</t>
    </r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</si>
  <si>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</si>
  <si>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</si>
  <si>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</si>
  <si>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</si>
  <si>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</si>
  <si>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>调出资金</t>
  </si>
  <si>
    <t>年终结余</t>
  </si>
  <si>
    <r>
      <t>附表1</t>
    </r>
    <r>
      <rPr>
        <sz val="12"/>
        <rFont val="宋体"/>
        <family val="0"/>
      </rPr>
      <t>7</t>
    </r>
  </si>
  <si>
    <t>2021年度本级国有资本经营预算收入决算表</t>
  </si>
  <si>
    <t>企业</t>
  </si>
  <si>
    <r>
      <t xml:space="preserve">  </t>
    </r>
    <r>
      <rPr>
        <sz val="12"/>
        <rFont val="宋体"/>
        <family val="0"/>
      </rPr>
      <t>其中：龙门滩三级电站</t>
    </r>
  </si>
  <si>
    <r>
      <t xml:space="preserve">             </t>
    </r>
    <r>
      <rPr>
        <sz val="12"/>
        <rFont val="宋体"/>
        <family val="0"/>
      </rPr>
      <t>永春县物资总公司</t>
    </r>
  </si>
  <si>
    <r>
      <t xml:space="preserve">            </t>
    </r>
    <r>
      <rPr>
        <sz val="12"/>
        <rFont val="宋体"/>
        <family val="0"/>
      </rPr>
      <t>永春县对外贸易公司</t>
    </r>
  </si>
  <si>
    <r>
      <t xml:space="preserve">            </t>
    </r>
    <r>
      <rPr>
        <sz val="12"/>
        <rFont val="宋体"/>
        <family val="0"/>
      </rPr>
      <t>永春县商业总公司</t>
    </r>
  </si>
  <si>
    <r>
      <t xml:space="preserve">            </t>
    </r>
    <r>
      <rPr>
        <sz val="12"/>
        <rFont val="宋体"/>
        <family val="0"/>
      </rPr>
      <t>永春县百货公司</t>
    </r>
  </si>
  <si>
    <r>
      <t xml:space="preserve">            </t>
    </r>
    <r>
      <rPr>
        <sz val="12"/>
        <rFont val="宋体"/>
        <family val="0"/>
      </rPr>
      <t>永春县华侨友谊供应公司</t>
    </r>
  </si>
  <si>
    <r>
      <t xml:space="preserve">            </t>
    </r>
    <r>
      <rPr>
        <sz val="12"/>
        <rFont val="宋体"/>
        <family val="0"/>
      </rPr>
      <t>永春县城区牲畜定点屠宰场</t>
    </r>
  </si>
  <si>
    <r>
      <t xml:space="preserve">            </t>
    </r>
    <r>
      <rPr>
        <sz val="12"/>
        <rFont val="宋体"/>
        <family val="0"/>
      </rPr>
      <t>永春县饮食服务公司</t>
    </r>
  </si>
  <si>
    <r>
      <t xml:space="preserve">            </t>
    </r>
    <r>
      <rPr>
        <sz val="12"/>
        <rFont val="宋体"/>
        <family val="0"/>
      </rPr>
      <t>永春县食品公司</t>
    </r>
  </si>
  <si>
    <r>
      <t xml:space="preserve">            </t>
    </r>
    <r>
      <rPr>
        <sz val="12"/>
        <rFont val="宋体"/>
        <family val="0"/>
      </rPr>
      <t>永春县粮油经营中心</t>
    </r>
  </si>
  <si>
    <r>
      <t xml:space="preserve">            </t>
    </r>
    <r>
      <rPr>
        <sz val="12"/>
        <rFont val="宋体"/>
        <family val="0"/>
      </rPr>
      <t>永春县酿造厂</t>
    </r>
  </si>
  <si>
    <r>
      <t xml:space="preserve">            </t>
    </r>
    <r>
      <rPr>
        <sz val="12"/>
        <rFont val="宋体"/>
        <family val="0"/>
      </rPr>
      <t>永春县燃料公司</t>
    </r>
  </si>
  <si>
    <r>
      <t xml:space="preserve">            </t>
    </r>
    <r>
      <rPr>
        <sz val="12"/>
        <rFont val="宋体"/>
        <family val="0"/>
      </rPr>
      <t>永春县医药公司</t>
    </r>
  </si>
  <si>
    <r>
      <t xml:space="preserve">            </t>
    </r>
    <r>
      <rPr>
        <sz val="12"/>
        <rFont val="宋体"/>
        <family val="0"/>
      </rPr>
      <t>方正拍卖行</t>
    </r>
  </si>
  <si>
    <r>
      <t xml:space="preserve">            </t>
    </r>
    <r>
      <rPr>
        <sz val="12"/>
        <rFont val="宋体"/>
        <family val="0"/>
      </rPr>
      <t>永春县溪夏电力有限公司</t>
    </r>
  </si>
  <si>
    <r>
      <t xml:space="preserve">           </t>
    </r>
    <r>
      <rPr>
        <sz val="12"/>
        <rFont val="宋体"/>
        <family val="0"/>
      </rPr>
      <t>永春县国有资产投资经营公司</t>
    </r>
  </si>
  <si>
    <r>
      <t xml:space="preserve">           </t>
    </r>
    <r>
      <rPr>
        <sz val="12"/>
        <rFont val="宋体"/>
        <family val="0"/>
      </rPr>
      <t>永春县公共事业资产投资经营公司</t>
    </r>
  </si>
  <si>
    <r>
      <t xml:space="preserve">           </t>
    </r>
    <r>
      <rPr>
        <sz val="12"/>
        <rFont val="宋体"/>
        <family val="0"/>
      </rPr>
      <t>永春县大鹏建设发展公司</t>
    </r>
  </si>
  <si>
    <r>
      <t xml:space="preserve">            </t>
    </r>
    <r>
      <rPr>
        <sz val="12"/>
        <rFont val="宋体"/>
        <family val="0"/>
      </rPr>
      <t>永春宾馆</t>
    </r>
  </si>
  <si>
    <t xml:space="preserve">      永春县粮食购销有限公司</t>
  </si>
  <si>
    <t xml:space="preserve">      永春县天马柑桔场</t>
  </si>
  <si>
    <t xml:space="preserve">      永春县水力发电有限公司</t>
  </si>
  <si>
    <t xml:space="preserve">  其中：国有控股公司股利、股息收入</t>
  </si>
  <si>
    <t xml:space="preserve"> 国有参股公司股利、股息收入</t>
  </si>
  <si>
    <t xml:space="preserve"> 金融企业股利、股息收入</t>
  </si>
  <si>
    <t xml:space="preserve"> 其他国有企业股利、股息收入</t>
  </si>
  <si>
    <t xml:space="preserve">    国有资本经营预算转移支付收入</t>
  </si>
  <si>
    <t xml:space="preserve">    上年结转收入</t>
  </si>
  <si>
    <r>
      <t>附表1</t>
    </r>
    <r>
      <rPr>
        <sz val="12"/>
        <rFont val="宋体"/>
        <family val="0"/>
      </rPr>
      <t>8</t>
    </r>
  </si>
  <si>
    <t>2021年度本级国有资本经营预算支出决算表</t>
  </si>
  <si>
    <t>决算数为预算数的％</t>
  </si>
  <si>
    <t>决算数为上年决算数的％</t>
  </si>
  <si>
    <t xml:space="preserve"> 其中：厂办大集体改革支出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</si>
  <si>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</si>
  <si>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</si>
  <si>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</si>
  <si>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</si>
  <si>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</si>
  <si>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</si>
  <si>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</si>
  <si>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</si>
  <si>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 xml:space="preserve"> 其中：国有经济结构调整支出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</si>
  <si>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</si>
  <si>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</si>
  <si>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</si>
  <si>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</si>
  <si>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</si>
  <si>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</si>
  <si>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</si>
  <si>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 xml:space="preserve"> 其中：国有企业政策性补贴</t>
  </si>
  <si>
    <t xml:space="preserve"> 其中：资本性支出</t>
  </si>
  <si>
    <t xml:space="preserve">       改革性支出</t>
  </si>
  <si>
    <t xml:space="preserve">      其他金融国有资本经营预算支出</t>
  </si>
  <si>
    <t xml:space="preserve">    国有资本经营预算转移支付支出</t>
  </si>
  <si>
    <t>本年支出合计</t>
  </si>
  <si>
    <r>
      <t>附表1</t>
    </r>
    <r>
      <rPr>
        <sz val="12"/>
        <rFont val="宋体"/>
        <family val="0"/>
      </rPr>
      <t>9</t>
    </r>
  </si>
  <si>
    <r>
      <t>2021</t>
    </r>
    <r>
      <rPr>
        <b/>
        <sz val="12"/>
        <rFont val="宋体"/>
        <family val="0"/>
      </rPr>
      <t>年度社会保险基金预算收入决算表</t>
    </r>
  </si>
  <si>
    <t>决算数为上年决算数%</t>
  </si>
  <si>
    <t>一、企业职工基本养老保险基金收入</t>
  </si>
  <si>
    <t>二、城乡居民基本养老保险基金收入</t>
  </si>
  <si>
    <t>三、机关事业单位基本养老保险基金收入</t>
  </si>
  <si>
    <t>四、职工基本医疗保险基金收入</t>
  </si>
  <si>
    <t>五、城乡居民基本医疗保险基金收入</t>
  </si>
  <si>
    <t>六、工伤保险基金收入</t>
  </si>
  <si>
    <t>七、失业保险基金收入</t>
  </si>
  <si>
    <t>八、生育保险基金收入</t>
  </si>
  <si>
    <t>合    计</t>
  </si>
  <si>
    <r>
      <t>附表2</t>
    </r>
    <r>
      <rPr>
        <sz val="12"/>
        <rFont val="宋体"/>
        <family val="0"/>
      </rPr>
      <t>0</t>
    </r>
  </si>
  <si>
    <t>2021年度社会保险基金预算支出决算表</t>
  </si>
  <si>
    <t>项　目</t>
  </si>
  <si>
    <t>一、企业职工基本养老保险基金支出</t>
  </si>
  <si>
    <t>二、城乡居民基本养老保险基金支出</t>
  </si>
  <si>
    <t>三、机关事业单位基本养老保险基金支出</t>
  </si>
  <si>
    <t>四、职工基本医疗保险基金支出</t>
  </si>
  <si>
    <t>五、居民基本医疗保险基金支出</t>
  </si>
  <si>
    <t>六、工伤保险基金支出</t>
  </si>
  <si>
    <t>七、失业保险基金支出</t>
  </si>
  <si>
    <t>八、生育保险基金支出</t>
  </si>
  <si>
    <r>
      <t>附表2</t>
    </r>
    <r>
      <rPr>
        <sz val="12"/>
        <rFont val="宋体"/>
        <family val="0"/>
      </rPr>
      <t>1</t>
    </r>
  </si>
  <si>
    <t>2021年度本级社会保险基金预算收入决算表</t>
  </si>
  <si>
    <t>合计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</si>
  <si>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</si>
  <si>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</si>
  <si>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</si>
  <si>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其他收入</t>
  </si>
  <si>
    <t xml:space="preserve">          动用上年结余收入</t>
  </si>
  <si>
    <r>
      <t xml:space="preserve"> </t>
    </r>
    <r>
      <rPr>
        <sz val="12"/>
        <rFont val="宋体"/>
        <family val="0"/>
      </rPr>
      <t xml:space="preserve">         委托投资收益</t>
    </r>
  </si>
  <si>
    <t xml:space="preserve">          转移收入</t>
  </si>
  <si>
    <t>五、居民基本医疗保险基金收入</t>
  </si>
  <si>
    <t xml:space="preserve"> (一) 城乡居民基本医疗保险基金收入</t>
  </si>
  <si>
    <t>(二) 新型农村合作医疗基金收入</t>
  </si>
  <si>
    <t xml:space="preserve"> (三) 城镇居民基本医疗保险基金收入</t>
  </si>
  <si>
    <t xml:space="preserve">  其中：保险费收入</t>
  </si>
  <si>
    <t xml:space="preserve">             财政补贴收入</t>
  </si>
  <si>
    <t xml:space="preserve">             利息收入</t>
  </si>
  <si>
    <t xml:space="preserve">           其他收入</t>
  </si>
  <si>
    <t xml:space="preserve">           动用上年结余收入</t>
  </si>
  <si>
    <r>
      <t>附表2</t>
    </r>
    <r>
      <rPr>
        <sz val="12"/>
        <rFont val="宋体"/>
        <family val="0"/>
      </rPr>
      <t>2</t>
    </r>
  </si>
  <si>
    <t>2021年度本级社会保险基金预算支出决算表</t>
  </si>
  <si>
    <t>项       　目</t>
  </si>
  <si>
    <t>合     计</t>
  </si>
  <si>
    <t xml:space="preserve">    其中：基本养老金</t>
  </si>
  <si>
    <t xml:space="preserve">          医疗补助金</t>
  </si>
  <si>
    <t xml:space="preserve">          丧葬抚恤补助</t>
  </si>
  <si>
    <t xml:space="preserve">          其他企业职工基本养老保险基金支出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</si>
  <si>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</si>
  <si>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</si>
  <si>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</si>
  <si>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</si>
  <si>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 xml:space="preserve">    其中：基本养老金支出</t>
  </si>
  <si>
    <t xml:space="preserve">          其他机关事业单位基本养老保险基金支出</t>
  </si>
  <si>
    <t xml:space="preserve">    其中：职工基本医疗保险统筹基金</t>
  </si>
  <si>
    <t xml:space="preserve">          职工医疗保险个人账户基金</t>
  </si>
  <si>
    <t xml:space="preserve">          其他职工基本医疗保险基金支出</t>
  </si>
  <si>
    <t xml:space="preserve"> (一) 城乡居民基本医疗保险基金支出</t>
  </si>
  <si>
    <t xml:space="preserve">        其中：城乡居民基本医疗保险基金医疗待遇支出</t>
  </si>
  <si>
    <t xml:space="preserve">              大病医疗保险支出</t>
  </si>
  <si>
    <t xml:space="preserve">              其他城乡居民基本医疗保险基金支出</t>
  </si>
  <si>
    <t>(二) 新型农村合作医疗基金支出</t>
  </si>
  <si>
    <t xml:space="preserve">        其中：新型农村合作医疗基金医疗待遇支出</t>
  </si>
  <si>
    <t xml:space="preserve">              其他新型农村合作医疗基金支出</t>
  </si>
  <si>
    <t xml:space="preserve"> (三) 城镇居民基本医疗保险基金支出</t>
  </si>
  <si>
    <t xml:space="preserve">        其中：城镇居民基本医疗保险基金医疗待遇支出</t>
  </si>
  <si>
    <t xml:space="preserve">              其他城镇居民基本医疗保险基金支出</t>
  </si>
  <si>
    <t xml:space="preserve">    其中：工伤保险待遇</t>
  </si>
  <si>
    <t xml:space="preserve">          劳动能力鉴定支出</t>
  </si>
  <si>
    <t xml:space="preserve">          工伤预防费用支出</t>
  </si>
  <si>
    <t xml:space="preserve">          其他工伤保险基金支出</t>
  </si>
  <si>
    <t xml:space="preserve">    其中：失业保险金</t>
  </si>
  <si>
    <t xml:space="preserve">          医疗保险费</t>
  </si>
  <si>
    <t xml:space="preserve">          职业培训和职业介绍补贴</t>
  </si>
  <si>
    <t xml:space="preserve">          其他失业保险基金支出</t>
  </si>
  <si>
    <t xml:space="preserve">    其中：生育医疗费用支出</t>
  </si>
  <si>
    <t xml:space="preserve">          生育津贴支出</t>
  </si>
  <si>
    <t xml:space="preserve">          其他生育保险基金支出</t>
  </si>
  <si>
    <r>
      <rPr>
        <sz val="10"/>
        <rFont val="宋体"/>
        <family val="0"/>
      </rPr>
      <t>附表</t>
    </r>
    <r>
      <rPr>
        <sz val="10"/>
        <rFont val="Arial"/>
        <family val="2"/>
      </rPr>
      <t>23</t>
    </r>
  </si>
  <si>
    <t>2021年度政府一般债务余额和限额情况表</t>
  </si>
  <si>
    <t>一、政府债务余额情况</t>
  </si>
  <si>
    <t>金额</t>
  </si>
  <si>
    <t>1、2020年末一般债务余额</t>
  </si>
  <si>
    <t>2、2021年新增一般债务额</t>
  </si>
  <si>
    <t>3、2021年偿还一般债务本金</t>
  </si>
  <si>
    <t>4、2021年末一般债务余额</t>
  </si>
  <si>
    <t>二、政府债务限额情况</t>
  </si>
  <si>
    <t>1．2020年一般债务限额</t>
  </si>
  <si>
    <t>2．2021年新增一般债务限额</t>
  </si>
  <si>
    <t>3．2021年一般债务限额</t>
  </si>
  <si>
    <r>
      <rPr>
        <sz val="10"/>
        <rFont val="宋体"/>
        <family val="0"/>
      </rPr>
      <t>附表</t>
    </r>
    <r>
      <rPr>
        <sz val="10"/>
        <rFont val="Arial"/>
        <family val="2"/>
      </rPr>
      <t>24</t>
    </r>
  </si>
  <si>
    <t>2021年度政府专项债务余额和限额情况表</t>
  </si>
  <si>
    <t>1、2020年末专项债务余额</t>
  </si>
  <si>
    <t>2、2021年新增专项债务额</t>
  </si>
  <si>
    <t>3、2021年偿还专项债务本金</t>
  </si>
  <si>
    <t>4、2021年末专项债务余额</t>
  </si>
  <si>
    <t>1．2020年专项债务限额</t>
  </si>
  <si>
    <t>2．2021年新增专项债务限额</t>
  </si>
  <si>
    <t>3．2021年专项债务限额</t>
  </si>
  <si>
    <r>
      <rPr>
        <sz val="10"/>
        <rFont val="宋体"/>
        <family val="0"/>
      </rPr>
      <t>附表</t>
    </r>
    <r>
      <rPr>
        <sz val="10"/>
        <rFont val="Arial"/>
        <family val="2"/>
      </rPr>
      <t>25</t>
    </r>
  </si>
  <si>
    <t>2021年度本级政府一般债务余额和限额情况表</t>
  </si>
  <si>
    <r>
      <rPr>
        <sz val="10"/>
        <rFont val="宋体"/>
        <family val="0"/>
      </rPr>
      <t>附表</t>
    </r>
    <r>
      <rPr>
        <sz val="10"/>
        <rFont val="Arial"/>
        <family val="2"/>
      </rPr>
      <t>26</t>
    </r>
  </si>
  <si>
    <t>2021年度本级政府专项债务余额和限额情况表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</si>
</sst>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sz val="14"/>
      <name val="Arial"/>
      <family val="2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0" borderId="0">
      <alignment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</cellStyleXfs>
  <cellXfs count="55">
    <xf numFmtId="0" fontId="0" fillId="0" borderId="0" xfId="0" applyAlignment="1">
      <alignment vertical="center"/>
    </xf>
    <xf numFmtId="0" fontId="1" fillId="0" borderId="0" xfId="58" applyFont="1">
      <alignment/>
      <protection/>
    </xf>
    <xf numFmtId="0" fontId="2" fillId="0" borderId="0" xfId="58" applyFont="1" applyAlignment="1">
      <alignment horizontal="center" vertical="center"/>
      <protection/>
    </xf>
    <xf numFmtId="0" fontId="3" fillId="0" borderId="10" xfId="58" applyFont="1" applyBorder="1">
      <alignment/>
      <protection/>
    </xf>
    <xf numFmtId="0" fontId="3" fillId="0" borderId="10" xfId="58" applyFont="1" applyBorder="1" applyAlignment="1">
      <alignment horizontal="center" vertical="center"/>
      <protection/>
    </xf>
    <xf numFmtId="0" fontId="4" fillId="0" borderId="10" xfId="0" applyFont="1" applyBorder="1" applyAlignment="1">
      <alignment vertical="center"/>
    </xf>
    <xf numFmtId="0" fontId="4" fillId="0" borderId="10" xfId="58" applyFont="1" applyBorder="1">
      <alignment/>
      <protection/>
    </xf>
    <xf numFmtId="0" fontId="0" fillId="0" borderId="0" xfId="0" applyFont="1" applyAlignment="1">
      <alignment vertical="center"/>
    </xf>
    <xf numFmtId="0" fontId="5" fillId="0" borderId="10" xfId="58" applyFont="1" applyBorder="1" applyAlignment="1">
      <alignment horizontal="center" vertical="center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0" fillId="0" borderId="10" xfId="58" applyFont="1" applyBorder="1" applyAlignment="1">
      <alignment horizontal="center" vertical="center"/>
      <protection/>
    </xf>
    <xf numFmtId="0" fontId="0" fillId="0" borderId="10" xfId="58" applyFont="1" applyBorder="1" applyAlignment="1">
      <alignment vertical="center"/>
      <protection/>
    </xf>
    <xf numFmtId="10" fontId="0" fillId="0" borderId="10" xfId="58" applyNumberFormat="1" applyFont="1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6" fillId="0" borderId="0" xfId="58" applyFont="1">
      <alignment/>
      <protection/>
    </xf>
    <xf numFmtId="0" fontId="0" fillId="0" borderId="0" xfId="58" applyFont="1">
      <alignment/>
      <protection/>
    </xf>
    <xf numFmtId="0" fontId="7" fillId="0" borderId="0" xfId="58" applyFont="1" applyAlignment="1">
      <alignment horizontal="center"/>
      <protection/>
    </xf>
    <xf numFmtId="0" fontId="7" fillId="0" borderId="10" xfId="58" applyFont="1" applyBorder="1" applyAlignment="1">
      <alignment horizontal="center"/>
      <protection/>
    </xf>
    <xf numFmtId="0" fontId="7" fillId="0" borderId="10" xfId="58" applyFont="1" applyBorder="1" applyAlignment="1">
      <alignment horizontal="center" vertical="center" wrapText="1"/>
      <protection/>
    </xf>
    <xf numFmtId="0" fontId="6" fillId="0" borderId="10" xfId="58" applyFont="1" applyBorder="1">
      <alignment/>
      <protection/>
    </xf>
    <xf numFmtId="0" fontId="0" fillId="0" borderId="10" xfId="58" applyFont="1" applyBorder="1">
      <alignment/>
      <protection/>
    </xf>
    <xf numFmtId="0" fontId="7" fillId="0" borderId="10" xfId="58" applyFont="1" applyBorder="1" applyAlignment="1">
      <alignment horizontal="center" wrapText="1"/>
      <protection/>
    </xf>
    <xf numFmtId="10" fontId="6" fillId="0" borderId="10" xfId="58" applyNumberFormat="1" applyFont="1" applyBorder="1">
      <alignment/>
      <protection/>
    </xf>
    <xf numFmtId="0" fontId="5" fillId="0" borderId="0" xfId="58" applyFont="1" applyAlignment="1">
      <alignment vertical="center"/>
      <protection/>
    </xf>
    <xf numFmtId="0" fontId="0" fillId="0" borderId="0" xfId="58" applyFont="1" applyFill="1" applyAlignment="1">
      <alignment vertical="center"/>
      <protection/>
    </xf>
    <xf numFmtId="0" fontId="2" fillId="0" borderId="0" xfId="58" applyFont="1" applyFill="1" applyAlignment="1">
      <alignment horizontal="center" vertical="center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0" fontId="8" fillId="0" borderId="10" xfId="58" applyNumberFormat="1" applyFont="1" applyFill="1" applyBorder="1" applyAlignment="1" applyProtection="1">
      <alignment horizontal="left" vertical="center"/>
      <protection/>
    </xf>
    <xf numFmtId="0" fontId="0" fillId="0" borderId="10" xfId="58" applyFont="1" applyBorder="1" applyAlignment="1">
      <alignment horizontal="right" vertical="center" wrapText="1"/>
      <protection/>
    </xf>
    <xf numFmtId="0" fontId="9" fillId="0" borderId="10" xfId="58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0" fillId="0" borderId="10" xfId="58" applyNumberFormat="1" applyFont="1" applyBorder="1" applyAlignment="1">
      <alignment vertical="center"/>
      <protection/>
    </xf>
    <xf numFmtId="3" fontId="9" fillId="0" borderId="10" xfId="58" applyNumberFormat="1" applyFont="1" applyFill="1" applyBorder="1" applyAlignment="1" applyProtection="1">
      <alignment horizontal="right" vertical="center"/>
      <protection/>
    </xf>
    <xf numFmtId="3" fontId="0" fillId="0" borderId="10" xfId="58" applyNumberFormat="1" applyFont="1" applyFill="1" applyBorder="1" applyAlignment="1" applyProtection="1">
      <alignment horizontal="right" vertical="center"/>
      <protection/>
    </xf>
    <xf numFmtId="3" fontId="9" fillId="0" borderId="10" xfId="58" applyNumberFormat="1" applyFont="1" applyFill="1" applyBorder="1" applyAlignment="1" applyProtection="1">
      <alignment horizontal="right" vertical="center" wrapText="1"/>
      <protection/>
    </xf>
    <xf numFmtId="3" fontId="0" fillId="0" borderId="10" xfId="58" applyNumberFormat="1" applyFont="1" applyFill="1" applyBorder="1" applyAlignment="1" applyProtection="1">
      <alignment horizontal="right" vertical="center" wrapText="1"/>
      <protection/>
    </xf>
    <xf numFmtId="0" fontId="5" fillId="0" borderId="0" xfId="58" applyFont="1" applyAlignment="1">
      <alignment horizontal="center" vertical="center"/>
      <protection/>
    </xf>
    <xf numFmtId="0" fontId="0" fillId="0" borderId="0" xfId="58" applyFont="1" applyAlignment="1">
      <alignment horizontal="left" vertical="center" wrapText="1"/>
      <protection/>
    </xf>
    <xf numFmtId="0" fontId="5" fillId="0" borderId="10" xfId="58" applyFont="1" applyBorder="1" applyAlignment="1">
      <alignment vertical="center"/>
      <protection/>
    </xf>
    <xf numFmtId="0" fontId="5" fillId="0" borderId="10" xfId="58" applyFont="1" applyBorder="1" applyAlignment="1">
      <alignment vertical="center" wrapText="1"/>
      <protection/>
    </xf>
    <xf numFmtId="0" fontId="4" fillId="0" borderId="11" xfId="58" applyFont="1" applyFill="1" applyBorder="1" applyAlignment="1">
      <alignment horizontal="left" wrapText="1"/>
      <protection/>
    </xf>
    <xf numFmtId="0" fontId="4" fillId="0" borderId="12" xfId="58" applyFont="1" applyFill="1" applyBorder="1" applyAlignment="1">
      <alignment horizontal="left" wrapText="1"/>
      <protection/>
    </xf>
    <xf numFmtId="0" fontId="10" fillId="0" borderId="10" xfId="58" applyFont="1" applyBorder="1">
      <alignment/>
      <protection/>
    </xf>
    <xf numFmtId="10" fontId="10" fillId="0" borderId="10" xfId="58" applyNumberFormat="1" applyFont="1" applyBorder="1">
      <alignment/>
      <protection/>
    </xf>
    <xf numFmtId="0" fontId="5" fillId="0" borderId="13" xfId="58" applyFont="1" applyBorder="1" applyAlignment="1">
      <alignment horizontal="center" vertical="center"/>
      <protection/>
    </xf>
    <xf numFmtId="0" fontId="5" fillId="0" borderId="14" xfId="58" applyFont="1" applyBorder="1" applyAlignment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3" fontId="9" fillId="0" borderId="10" xfId="0" applyNumberFormat="1" applyFont="1" applyFill="1" applyBorder="1" applyAlignment="1" applyProtection="1">
      <alignment horizontal="right" vertical="center"/>
      <protection/>
    </xf>
    <xf numFmtId="10" fontId="9" fillId="0" borderId="10" xfId="58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11" fillId="0" borderId="10" xfId="58" applyFont="1" applyBorder="1" applyAlignment="1">
      <alignment vertical="center"/>
      <protection/>
    </xf>
    <xf numFmtId="176" fontId="0" fillId="0" borderId="10" xfId="64" applyNumberFormat="1" applyFont="1" applyFill="1" applyBorder="1" applyAlignment="1" applyProtection="1">
      <alignment horizontal="center" vertical="center"/>
      <protection locked="0"/>
    </xf>
    <xf numFmtId="0" fontId="4" fillId="0" borderId="0" xfId="58" applyFont="1" applyAlignment="1">
      <alignment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?鹎%U龡&amp;H齲_x0001_C铣_x0014__x0007__x0001__x0001_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?鹎%U龡&amp;H齲_x0001_C铣_x0014__x0007__x0001__x0001_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29"/>
  <sheetViews>
    <sheetView workbookViewId="0" topLeftCell="A13">
      <selection activeCell="E15" sqref="E15"/>
    </sheetView>
  </sheetViews>
  <sheetFormatPr defaultColWidth="9.00390625" defaultRowHeight="14.25"/>
  <cols>
    <col min="2" max="2" width="65.625" style="0" customWidth="1"/>
  </cols>
  <sheetData>
    <row r="2" spans="1:2" ht="20.25">
      <c r="A2" s="2" t="s">
        <v>0</v>
      </c>
      <c r="B2" s="2"/>
    </row>
    <row r="4" spans="1:2" ht="18.75">
      <c r="A4" s="54" t="s">
        <v>1</v>
      </c>
      <c r="B4" s="54" t="s">
        <v>2</v>
      </c>
    </row>
    <row r="5" spans="1:2" ht="18.75">
      <c r="A5" s="54" t="s">
        <v>3</v>
      </c>
      <c r="B5" s="54" t="s">
        <v>4</v>
      </c>
    </row>
    <row r="6" spans="1:2" ht="18.75">
      <c r="A6" s="54" t="s">
        <v>5</v>
      </c>
      <c r="B6" s="54" t="s">
        <v>6</v>
      </c>
    </row>
    <row r="7" spans="1:2" ht="18.75">
      <c r="A7" s="54" t="s">
        <v>7</v>
      </c>
      <c r="B7" s="54" t="s">
        <v>8</v>
      </c>
    </row>
    <row r="8" spans="1:2" ht="18.75">
      <c r="A8" s="54" t="s">
        <v>9</v>
      </c>
      <c r="B8" s="54" t="s">
        <v>10</v>
      </c>
    </row>
    <row r="9" spans="1:2" ht="18.75">
      <c r="A9" s="54" t="s">
        <v>11</v>
      </c>
      <c r="B9" s="54" t="s">
        <v>12</v>
      </c>
    </row>
    <row r="10" spans="1:2" ht="18.75">
      <c r="A10" s="54" t="s">
        <v>13</v>
      </c>
      <c r="B10" s="54" t="s">
        <v>14</v>
      </c>
    </row>
    <row r="11" spans="1:2" ht="18.75">
      <c r="A11" s="54" t="s">
        <v>15</v>
      </c>
      <c r="B11" s="54" t="s">
        <v>16</v>
      </c>
    </row>
    <row r="12" spans="1:2" ht="18.75">
      <c r="A12" s="54" t="s">
        <v>17</v>
      </c>
      <c r="B12" s="54" t="s">
        <v>18</v>
      </c>
    </row>
    <row r="13" spans="1:2" ht="18.75">
      <c r="A13" s="54" t="s">
        <v>19</v>
      </c>
      <c r="B13" s="54" t="s">
        <v>20</v>
      </c>
    </row>
    <row r="14" spans="1:2" ht="18.75">
      <c r="A14" s="54" t="s">
        <v>21</v>
      </c>
      <c r="B14" s="54" t="s">
        <v>22</v>
      </c>
    </row>
    <row r="15" spans="1:2" ht="18.75">
      <c r="A15" s="54" t="s">
        <v>23</v>
      </c>
      <c r="B15" s="54" t="s">
        <v>24</v>
      </c>
    </row>
    <row r="16" spans="1:2" ht="18.75">
      <c r="A16" s="54" t="s">
        <v>25</v>
      </c>
      <c r="B16" s="54" t="s">
        <v>26</v>
      </c>
    </row>
    <row r="17" spans="1:2" ht="18.75">
      <c r="A17" s="54" t="s">
        <v>27</v>
      </c>
      <c r="B17" s="54" t="s">
        <v>28</v>
      </c>
    </row>
    <row r="18" spans="1:2" ht="18.75">
      <c r="A18" s="54" t="s">
        <v>29</v>
      </c>
      <c r="B18" s="54" t="s">
        <v>30</v>
      </c>
    </row>
    <row r="19" spans="1:2" ht="18.75">
      <c r="A19" s="54" t="s">
        <v>31</v>
      </c>
      <c r="B19" s="54" t="s">
        <v>32</v>
      </c>
    </row>
    <row r="20" spans="1:2" ht="18.75">
      <c r="A20" s="54" t="s">
        <v>33</v>
      </c>
      <c r="B20" s="54" t="s">
        <v>34</v>
      </c>
    </row>
    <row r="21" spans="1:2" ht="18.75">
      <c r="A21" s="54" t="s">
        <v>35</v>
      </c>
      <c r="B21" s="54" t="s">
        <v>36</v>
      </c>
    </row>
    <row r="22" spans="1:2" ht="18.75">
      <c r="A22" s="54" t="s">
        <v>37</v>
      </c>
      <c r="B22" s="54" t="s">
        <v>38</v>
      </c>
    </row>
    <row r="23" spans="1:2" ht="18.75">
      <c r="A23" s="54" t="s">
        <v>39</v>
      </c>
      <c r="B23" s="54" t="s">
        <v>40</v>
      </c>
    </row>
    <row r="24" spans="1:2" ht="18.75">
      <c r="A24" s="54" t="s">
        <v>41</v>
      </c>
      <c r="B24" s="54" t="s">
        <v>42</v>
      </c>
    </row>
    <row r="25" spans="1:2" ht="18.75">
      <c r="A25" s="54" t="s">
        <v>43</v>
      </c>
      <c r="B25" s="54" t="s">
        <v>44</v>
      </c>
    </row>
    <row r="26" spans="1:2" ht="18.75">
      <c r="A26" s="54" t="s">
        <v>45</v>
      </c>
      <c r="B26" s="54" t="s">
        <v>46</v>
      </c>
    </row>
    <row r="27" spans="1:2" ht="18.75">
      <c r="A27" s="54" t="s">
        <v>47</v>
      </c>
      <c r="B27" s="54" t="s">
        <v>48</v>
      </c>
    </row>
    <row r="28" spans="1:2" ht="18.75">
      <c r="A28" s="54" t="s">
        <v>49</v>
      </c>
      <c r="B28" s="54" t="s">
        <v>50</v>
      </c>
    </row>
    <row r="29" spans="1:2" ht="18.75">
      <c r="A29" s="54" t="s">
        <v>51</v>
      </c>
      <c r="B29" s="54" t="s">
        <v>52</v>
      </c>
    </row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7"/>
  <sheetViews>
    <sheetView workbookViewId="0" topLeftCell="A10">
      <selection activeCell="H27" sqref="H27"/>
    </sheetView>
  </sheetViews>
  <sheetFormatPr defaultColWidth="9.00390625" defaultRowHeight="14.25"/>
  <cols>
    <col min="1" max="1" width="48.00390625" style="0" customWidth="1"/>
    <col min="2" max="2" width="22.75390625" style="0" customWidth="1"/>
  </cols>
  <sheetData>
    <row r="1" ht="14.25">
      <c r="A1" s="7" t="s">
        <v>1306</v>
      </c>
    </row>
    <row r="2" spans="1:2" ht="14.25">
      <c r="A2" s="37" t="s">
        <v>1307</v>
      </c>
      <c r="B2" s="37"/>
    </row>
    <row r="3" ht="14.25">
      <c r="B3" t="s">
        <v>55</v>
      </c>
    </row>
    <row r="4" spans="1:2" ht="14.25">
      <c r="A4" s="8" t="s">
        <v>1261</v>
      </c>
      <c r="B4" s="8" t="s">
        <v>1308</v>
      </c>
    </row>
    <row r="5" spans="1:2" ht="14.25">
      <c r="A5" s="11" t="s">
        <v>1309</v>
      </c>
      <c r="B5" s="11">
        <f>SUM(B6:B7,B10)</f>
        <v>1072.3200000000002</v>
      </c>
    </row>
    <row r="6" spans="1:2" ht="14.25">
      <c r="A6" s="11" t="s">
        <v>1310</v>
      </c>
      <c r="B6" s="11">
        <v>0</v>
      </c>
    </row>
    <row r="7" spans="1:2" ht="14.25">
      <c r="A7" s="11" t="s">
        <v>1311</v>
      </c>
      <c r="B7" s="11">
        <f>SUM(B8:B9)</f>
        <v>773.6</v>
      </c>
    </row>
    <row r="8" spans="1:2" ht="14.25">
      <c r="A8" s="11" t="s">
        <v>1312</v>
      </c>
      <c r="B8" s="11">
        <v>242.64</v>
      </c>
    </row>
    <row r="9" spans="1:2" ht="14.25">
      <c r="A9" s="11" t="s">
        <v>1313</v>
      </c>
      <c r="B9" s="11">
        <v>530.96</v>
      </c>
    </row>
    <row r="10" spans="1:2" ht="14.25">
      <c r="A10" s="11" t="s">
        <v>1314</v>
      </c>
      <c r="B10" s="11">
        <f>SUM(B11,B13)</f>
        <v>298.72</v>
      </c>
    </row>
    <row r="11" spans="1:2" ht="14.25">
      <c r="A11" s="11" t="s">
        <v>1315</v>
      </c>
      <c r="B11" s="11">
        <v>298.72</v>
      </c>
    </row>
    <row r="12" spans="1:2" ht="14.25">
      <c r="A12" s="11" t="s">
        <v>1316</v>
      </c>
      <c r="B12" s="11"/>
    </row>
    <row r="13" spans="1:2" ht="14.25">
      <c r="A13" s="11" t="s">
        <v>1317</v>
      </c>
      <c r="B13" s="11"/>
    </row>
    <row r="14" spans="1:2" ht="14.25">
      <c r="A14" s="11" t="s">
        <v>1318</v>
      </c>
      <c r="B14" s="11"/>
    </row>
    <row r="15" spans="1:2" ht="14.25">
      <c r="A15" s="11" t="s">
        <v>1319</v>
      </c>
      <c r="B15" s="11"/>
    </row>
    <row r="16" spans="1:2" ht="14.25">
      <c r="A16" s="11" t="s">
        <v>1320</v>
      </c>
      <c r="B16" s="11"/>
    </row>
    <row r="17" spans="1:2" ht="14.25">
      <c r="A17" s="11" t="s">
        <v>1321</v>
      </c>
      <c r="B17" s="11">
        <v>19</v>
      </c>
    </row>
    <row r="18" spans="1:2" ht="14.25">
      <c r="A18" s="11" t="s">
        <v>1322</v>
      </c>
      <c r="B18" s="11">
        <v>385</v>
      </c>
    </row>
    <row r="19" spans="1:2" ht="14.25">
      <c r="A19" s="11" t="s">
        <v>1323</v>
      </c>
      <c r="B19" s="11">
        <v>4241</v>
      </c>
    </row>
    <row r="20" spans="1:2" ht="14.25">
      <c r="A20" s="11" t="s">
        <v>1324</v>
      </c>
      <c r="B20" s="11"/>
    </row>
    <row r="21" spans="1:2" ht="14.25">
      <c r="A21" s="11" t="s">
        <v>1325</v>
      </c>
      <c r="B21" s="11">
        <v>40694</v>
      </c>
    </row>
    <row r="22" spans="1:2" ht="14.25">
      <c r="A22" s="11" t="s">
        <v>1326</v>
      </c>
      <c r="B22" s="11"/>
    </row>
    <row r="23" spans="1:2" ht="14.25">
      <c r="A23" s="11" t="s">
        <v>1327</v>
      </c>
      <c r="B23" s="11"/>
    </row>
    <row r="24" spans="1:2" ht="14.25">
      <c r="A24" s="11" t="s">
        <v>1328</v>
      </c>
      <c r="B24" s="11"/>
    </row>
    <row r="25" ht="14.25">
      <c r="A25" t="s">
        <v>1329</v>
      </c>
    </row>
    <row r="26" spans="1:2" ht="127.5" customHeight="1">
      <c r="A26" s="38" t="s">
        <v>1330</v>
      </c>
      <c r="B26" s="38"/>
    </row>
    <row r="27" spans="1:2" ht="192.75" customHeight="1">
      <c r="A27" s="38" t="s">
        <v>1331</v>
      </c>
      <c r="B27" s="38"/>
    </row>
  </sheetData>
  <sheetProtection/>
  <mergeCells count="3">
    <mergeCell ref="A2:B2"/>
    <mergeCell ref="A26:B26"/>
    <mergeCell ref="A27:B27"/>
  </mergeCells>
  <printOptions/>
  <pageMargins left="1.14" right="0.75" top="0.98" bottom="0.98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J27" sqref="J27"/>
    </sheetView>
  </sheetViews>
  <sheetFormatPr defaultColWidth="9.00390625" defaultRowHeight="14.25"/>
  <cols>
    <col min="1" max="1" width="40.125" style="14" customWidth="1"/>
    <col min="2" max="2" width="11.875" style="14" customWidth="1"/>
    <col min="3" max="3" width="10.25390625" style="14" customWidth="1"/>
    <col min="4" max="4" width="11.875" style="14" customWidth="1"/>
    <col min="5" max="5" width="14.375" style="14" customWidth="1"/>
    <col min="6" max="16384" width="9.00390625" style="14" customWidth="1"/>
  </cols>
  <sheetData>
    <row r="1" ht="14.25">
      <c r="A1" s="15" t="s">
        <v>1332</v>
      </c>
    </row>
    <row r="2" spans="1:5" ht="15.75">
      <c r="A2" s="16" t="s">
        <v>1333</v>
      </c>
      <c r="B2" s="16"/>
      <c r="C2" s="16"/>
      <c r="D2" s="16"/>
      <c r="E2" s="16"/>
    </row>
    <row r="3" ht="15">
      <c r="E3" s="14" t="s">
        <v>55</v>
      </c>
    </row>
    <row r="4" spans="1:5" ht="33.75" customHeight="1">
      <c r="A4" s="17" t="s">
        <v>56</v>
      </c>
      <c r="B4" s="17" t="s">
        <v>57</v>
      </c>
      <c r="C4" s="17" t="s">
        <v>58</v>
      </c>
      <c r="D4" s="21" t="s">
        <v>59</v>
      </c>
      <c r="E4" s="21" t="s">
        <v>60</v>
      </c>
    </row>
    <row r="5" spans="1:5" ht="15">
      <c r="A5" s="19" t="s">
        <v>1334</v>
      </c>
      <c r="B5" s="11"/>
      <c r="C5" s="11"/>
      <c r="D5" s="11"/>
      <c r="E5" s="11"/>
    </row>
    <row r="6" spans="1:5" ht="15">
      <c r="A6" s="19" t="s">
        <v>1335</v>
      </c>
      <c r="B6" s="11">
        <f>SUM(B7:B24)</f>
        <v>206600</v>
      </c>
      <c r="C6" s="11">
        <f>SUM(C7:C24)</f>
        <v>206721</v>
      </c>
      <c r="D6" s="12">
        <f>C6/B6</f>
        <v>1.0005856727976767</v>
      </c>
      <c r="E6" s="12">
        <v>1.5940731487264903</v>
      </c>
    </row>
    <row r="7" spans="1:5" ht="15">
      <c r="A7" s="19" t="s">
        <v>1336</v>
      </c>
      <c r="B7" s="11"/>
      <c r="C7" s="11"/>
      <c r="D7" s="12"/>
      <c r="E7" s="12"/>
    </row>
    <row r="8" spans="1:5" ht="15">
      <c r="A8" s="19" t="s">
        <v>1337</v>
      </c>
      <c r="B8" s="11"/>
      <c r="C8" s="11"/>
      <c r="D8" s="12"/>
      <c r="E8" s="12"/>
    </row>
    <row r="9" spans="1:5" ht="15">
      <c r="A9" s="19" t="s">
        <v>1338</v>
      </c>
      <c r="B9" s="11"/>
      <c r="C9" s="11"/>
      <c r="D9" s="12"/>
      <c r="E9" s="12"/>
    </row>
    <row r="10" spans="1:5" ht="15">
      <c r="A10" s="19" t="s">
        <v>1339</v>
      </c>
      <c r="B10" s="11"/>
      <c r="C10" s="11"/>
      <c r="D10" s="12"/>
      <c r="E10" s="12"/>
    </row>
    <row r="11" spans="1:5" ht="15">
      <c r="A11" s="19" t="s">
        <v>1340</v>
      </c>
      <c r="B11" s="11"/>
      <c r="C11" s="11"/>
      <c r="D11" s="12"/>
      <c r="E11" s="12"/>
    </row>
    <row r="12" spans="1:5" ht="15">
      <c r="A12" s="19" t="s">
        <v>1341</v>
      </c>
      <c r="B12" s="11"/>
      <c r="C12" s="11"/>
      <c r="D12" s="12"/>
      <c r="E12" s="12"/>
    </row>
    <row r="13" spans="1:5" ht="15">
      <c r="A13" s="19" t="s">
        <v>1342</v>
      </c>
      <c r="B13" s="11"/>
      <c r="C13" s="11"/>
      <c r="D13" s="12"/>
      <c r="E13" s="12"/>
    </row>
    <row r="14" spans="1:5" ht="15">
      <c r="A14" s="19" t="s">
        <v>1343</v>
      </c>
      <c r="B14" s="11">
        <v>3500</v>
      </c>
      <c r="C14" s="11">
        <v>8636</v>
      </c>
      <c r="D14" s="12">
        <f>C14/B14</f>
        <v>2.4674285714285715</v>
      </c>
      <c r="E14" s="12">
        <v>1.7003347115573932</v>
      </c>
    </row>
    <row r="15" spans="1:5" ht="15">
      <c r="A15" s="19" t="s">
        <v>1344</v>
      </c>
      <c r="B15" s="11">
        <v>200</v>
      </c>
      <c r="C15" s="11">
        <v>85</v>
      </c>
      <c r="D15" s="12">
        <f>C15/B15</f>
        <v>0.425</v>
      </c>
      <c r="E15" s="12">
        <v>1.25</v>
      </c>
    </row>
    <row r="16" spans="1:5" ht="15">
      <c r="A16" s="19" t="s">
        <v>1345</v>
      </c>
      <c r="B16" s="11">
        <v>196815</v>
      </c>
      <c r="C16" s="11">
        <v>191462</v>
      </c>
      <c r="D16" s="12">
        <f>C16/B16</f>
        <v>0.9728018697761858</v>
      </c>
      <c r="E16" s="12">
        <v>1.5853571694722983</v>
      </c>
    </row>
    <row r="17" spans="1:5" ht="15">
      <c r="A17" s="19" t="s">
        <v>1346</v>
      </c>
      <c r="B17" s="11"/>
      <c r="C17" s="11"/>
      <c r="D17" s="12"/>
      <c r="E17" s="12"/>
    </row>
    <row r="18" spans="1:5" ht="15">
      <c r="A18" s="19" t="s">
        <v>1347</v>
      </c>
      <c r="B18" s="11">
        <v>440</v>
      </c>
      <c r="C18" s="11">
        <v>496</v>
      </c>
      <c r="D18" s="12">
        <f>C18/B18</f>
        <v>1.1272727272727272</v>
      </c>
      <c r="E18" s="12">
        <v>1.2009685230024214</v>
      </c>
    </row>
    <row r="19" spans="1:5" ht="15">
      <c r="A19" s="19" t="s">
        <v>1348</v>
      </c>
      <c r="B19" s="11">
        <v>2400</v>
      </c>
      <c r="C19" s="11">
        <v>2797</v>
      </c>
      <c r="D19" s="12">
        <f>C19/B19</f>
        <v>1.1654166666666668</v>
      </c>
      <c r="E19" s="12">
        <v>1.103353057199211</v>
      </c>
    </row>
    <row r="20" spans="1:5" ht="15">
      <c r="A20" s="19" t="s">
        <v>1349</v>
      </c>
      <c r="B20" s="11"/>
      <c r="C20" s="11"/>
      <c r="D20" s="12"/>
      <c r="E20" s="12"/>
    </row>
    <row r="21" spans="1:5" ht="15">
      <c r="A21" s="19" t="s">
        <v>1350</v>
      </c>
      <c r="B21" s="11"/>
      <c r="C21" s="11"/>
      <c r="D21" s="12"/>
      <c r="E21" s="12"/>
    </row>
    <row r="22" spans="1:5" ht="15">
      <c r="A22" s="19" t="s">
        <v>1351</v>
      </c>
      <c r="B22" s="11">
        <v>895</v>
      </c>
      <c r="C22" s="11">
        <v>895</v>
      </c>
      <c r="D22" s="12">
        <f>C22/B22</f>
        <v>1</v>
      </c>
      <c r="E22" s="12">
        <v>1.0954712362301102</v>
      </c>
    </row>
    <row r="23" spans="1:5" ht="15">
      <c r="A23" s="19" t="s">
        <v>1352</v>
      </c>
      <c r="B23" s="11"/>
      <c r="C23" s="11"/>
      <c r="D23" s="12"/>
      <c r="E23" s="12"/>
    </row>
    <row r="24" spans="1:5" ht="15">
      <c r="A24" s="19" t="s">
        <v>1353</v>
      </c>
      <c r="B24" s="11">
        <v>2350</v>
      </c>
      <c r="C24" s="11">
        <v>2350</v>
      </c>
      <c r="D24" s="12">
        <f>C24/B24</f>
        <v>1</v>
      </c>
      <c r="E24" s="12"/>
    </row>
    <row r="25" spans="1:5" ht="15">
      <c r="A25" s="19" t="s">
        <v>1354</v>
      </c>
      <c r="B25" s="11">
        <f>SUM(B6)</f>
        <v>206600</v>
      </c>
      <c r="C25" s="11">
        <f>SUM(C6)</f>
        <v>206721</v>
      </c>
      <c r="D25" s="12">
        <f>C25/B25</f>
        <v>1.0005856727976767</v>
      </c>
      <c r="E25" s="12">
        <v>1.5940731487264903</v>
      </c>
    </row>
    <row r="26" spans="1:5" ht="15">
      <c r="A26" s="19" t="s">
        <v>1355</v>
      </c>
      <c r="B26" s="19"/>
      <c r="C26" s="19"/>
      <c r="D26" s="19"/>
      <c r="E26" s="12"/>
    </row>
    <row r="27" spans="1:5" ht="15">
      <c r="A27" s="19" t="s">
        <v>1356</v>
      </c>
      <c r="B27" s="11">
        <f>SUM(B28:B31)</f>
        <v>24966</v>
      </c>
      <c r="C27" s="11">
        <f>SUM(C28:C31)</f>
        <v>28183</v>
      </c>
      <c r="D27" s="12">
        <f>C27/B27</f>
        <v>1.1288552431306578</v>
      </c>
      <c r="E27" s="12">
        <v>5.121069863087829</v>
      </c>
    </row>
    <row r="28" spans="1:5" ht="15">
      <c r="A28" s="19" t="s">
        <v>89</v>
      </c>
      <c r="B28" s="11">
        <v>41</v>
      </c>
      <c r="C28" s="11">
        <v>3254</v>
      </c>
      <c r="D28" s="12">
        <f>C28/B28</f>
        <v>79.36585365853658</v>
      </c>
      <c r="E28" s="12">
        <v>0.3146</v>
      </c>
    </row>
    <row r="29" spans="1:5" ht="15">
      <c r="A29" s="19" t="s">
        <v>1357</v>
      </c>
      <c r="B29" s="11">
        <v>18494</v>
      </c>
      <c r="C29" s="11">
        <v>18494</v>
      </c>
      <c r="D29" s="12">
        <f>C29/B29</f>
        <v>1</v>
      </c>
      <c r="E29" s="12">
        <v>0.3821</v>
      </c>
    </row>
    <row r="30" spans="1:5" ht="15">
      <c r="A30" s="19" t="s">
        <v>1358</v>
      </c>
      <c r="B30" s="11">
        <v>6431</v>
      </c>
      <c r="C30" s="11">
        <v>6435</v>
      </c>
      <c r="D30" s="12">
        <f>C30/B30</f>
        <v>1.0006219872492614</v>
      </c>
      <c r="E30" s="12">
        <v>0.43920000000000003</v>
      </c>
    </row>
    <row r="31" spans="1:5" ht="15">
      <c r="A31" s="19" t="s">
        <v>96</v>
      </c>
      <c r="B31" s="11"/>
      <c r="C31" s="11"/>
      <c r="D31" s="12"/>
      <c r="E31" s="12"/>
    </row>
    <row r="32" spans="1:5" ht="15">
      <c r="A32" s="19" t="s">
        <v>98</v>
      </c>
      <c r="B32" s="11">
        <f>SUM(B25:B27)</f>
        <v>231566</v>
      </c>
      <c r="C32" s="11">
        <f>SUM(C25:C27)</f>
        <v>234904</v>
      </c>
      <c r="D32" s="12">
        <f>C32/B32</f>
        <v>1.0144148968328683</v>
      </c>
      <c r="E32" s="12">
        <v>2.874551196726867</v>
      </c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scale="9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H31" sqref="H31"/>
    </sheetView>
  </sheetViews>
  <sheetFormatPr defaultColWidth="9.00390625" defaultRowHeight="14.25"/>
  <cols>
    <col min="1" max="1" width="31.375" style="14" customWidth="1"/>
    <col min="2" max="2" width="12.75390625" style="14" customWidth="1"/>
    <col min="3" max="3" width="9.00390625" style="14" customWidth="1"/>
    <col min="4" max="4" width="11.875" style="14" customWidth="1"/>
    <col min="5" max="5" width="15.875" style="14" customWidth="1"/>
    <col min="6" max="16384" width="9.00390625" style="14" customWidth="1"/>
  </cols>
  <sheetData>
    <row r="1" ht="14.25">
      <c r="A1" s="15" t="s">
        <v>1359</v>
      </c>
    </row>
    <row r="2" spans="1:5" ht="15.75">
      <c r="A2" s="16" t="s">
        <v>1360</v>
      </c>
      <c r="B2" s="16"/>
      <c r="C2" s="16"/>
      <c r="D2" s="16"/>
      <c r="E2" s="16"/>
    </row>
    <row r="3" ht="15">
      <c r="E3" s="14" t="s">
        <v>55</v>
      </c>
    </row>
    <row r="4" spans="1:5" ht="32.25" customHeight="1">
      <c r="A4" s="17" t="s">
        <v>56</v>
      </c>
      <c r="B4" s="17" t="s">
        <v>57</v>
      </c>
      <c r="C4" s="17" t="s">
        <v>58</v>
      </c>
      <c r="D4" s="21" t="s">
        <v>59</v>
      </c>
      <c r="E4" s="21" t="s">
        <v>60</v>
      </c>
    </row>
    <row r="5" spans="1:5" ht="15">
      <c r="A5" s="20" t="s">
        <v>1361</v>
      </c>
      <c r="B5" s="19">
        <v>31</v>
      </c>
      <c r="C5" s="19">
        <v>31</v>
      </c>
      <c r="D5" s="22">
        <f>C5/B5</f>
        <v>1</v>
      </c>
      <c r="E5" s="22">
        <v>0.7948717948717948</v>
      </c>
    </row>
    <row r="6" spans="1:5" ht="15">
      <c r="A6" s="19" t="s">
        <v>1362</v>
      </c>
      <c r="B6" s="19">
        <v>1432</v>
      </c>
      <c r="C6" s="19">
        <v>663</v>
      </c>
      <c r="D6" s="22">
        <f>C6/B6</f>
        <v>0.46298882681564246</v>
      </c>
      <c r="E6" s="22">
        <v>1.118043844856661</v>
      </c>
    </row>
    <row r="7" spans="1:5" ht="15">
      <c r="A7" s="19" t="s">
        <v>1363</v>
      </c>
      <c r="B7" s="19"/>
      <c r="C7" s="19"/>
      <c r="D7" s="22"/>
      <c r="E7" s="22"/>
    </row>
    <row r="8" spans="1:5" ht="15">
      <c r="A8" s="19" t="s">
        <v>1364</v>
      </c>
      <c r="B8" s="19">
        <v>102985</v>
      </c>
      <c r="C8" s="19">
        <v>97740</v>
      </c>
      <c r="D8" s="22">
        <f>C8/B8</f>
        <v>0.9490702529494587</v>
      </c>
      <c r="E8" s="22">
        <v>2.6397666504618376</v>
      </c>
    </row>
    <row r="9" spans="1:5" ht="15">
      <c r="A9" s="19" t="s">
        <v>1365</v>
      </c>
      <c r="B9" s="19">
        <v>434</v>
      </c>
      <c r="C9" s="19">
        <v>291</v>
      </c>
      <c r="D9" s="22">
        <f>C9/B9</f>
        <v>0.6705069124423964</v>
      </c>
      <c r="E9" s="22">
        <v>0.97</v>
      </c>
    </row>
    <row r="10" spans="1:5" ht="15">
      <c r="A10" s="19" t="s">
        <v>1366</v>
      </c>
      <c r="B10" s="19"/>
      <c r="C10" s="19"/>
      <c r="D10" s="22"/>
      <c r="E10" s="22"/>
    </row>
    <row r="11" spans="1:5" ht="15">
      <c r="A11" s="19" t="s">
        <v>1367</v>
      </c>
      <c r="B11" s="19"/>
      <c r="C11" s="19"/>
      <c r="D11" s="22"/>
      <c r="E11" s="22"/>
    </row>
    <row r="12" spans="1:5" ht="15">
      <c r="A12" s="19" t="s">
        <v>1368</v>
      </c>
      <c r="B12" s="19"/>
      <c r="C12" s="19"/>
      <c r="D12" s="22"/>
      <c r="E12" s="22"/>
    </row>
    <row r="13" spans="1:5" ht="15">
      <c r="A13" s="19" t="s">
        <v>1369</v>
      </c>
      <c r="B13" s="19">
        <v>20590</v>
      </c>
      <c r="C13" s="19">
        <v>6244</v>
      </c>
      <c r="D13" s="22">
        <f>C13/B13</f>
        <v>0.3032540067994172</v>
      </c>
      <c r="E13" s="22">
        <v>0.12385202816622037</v>
      </c>
    </row>
    <row r="14" spans="1:5" ht="15">
      <c r="A14" s="19" t="s">
        <v>1370</v>
      </c>
      <c r="B14" s="19">
        <v>2703</v>
      </c>
      <c r="C14" s="19">
        <v>2703</v>
      </c>
      <c r="D14" s="22">
        <f>C14/B14</f>
        <v>1</v>
      </c>
      <c r="E14" s="22">
        <v>1.5816266822703335</v>
      </c>
    </row>
    <row r="15" spans="1:5" ht="15">
      <c r="A15" s="19" t="s">
        <v>1371</v>
      </c>
      <c r="B15" s="19">
        <v>19</v>
      </c>
      <c r="C15" s="19">
        <v>19</v>
      </c>
      <c r="D15" s="22">
        <f>C15/B15</f>
        <v>1</v>
      </c>
      <c r="E15" s="22">
        <v>0.3584905660377358</v>
      </c>
    </row>
    <row r="16" spans="1:5" ht="15">
      <c r="A16" s="20" t="s">
        <v>1372</v>
      </c>
      <c r="B16" s="19"/>
      <c r="C16" s="19"/>
      <c r="D16" s="22"/>
      <c r="E16" s="22"/>
    </row>
    <row r="17" spans="1:5" ht="15">
      <c r="A17" s="19" t="s">
        <v>1373</v>
      </c>
      <c r="B17" s="19">
        <f>SUM(B5:B16)</f>
        <v>128194</v>
      </c>
      <c r="C17" s="19">
        <f>SUM(C5:C16)</f>
        <v>107691</v>
      </c>
      <c r="D17" s="22">
        <f>C17/B17</f>
        <v>0.8400627174438742</v>
      </c>
      <c r="E17" s="22">
        <v>1.103674096848578</v>
      </c>
    </row>
    <row r="18" spans="1:5" ht="15">
      <c r="A18" s="19" t="s">
        <v>126</v>
      </c>
      <c r="B18" s="19"/>
      <c r="C18" s="19"/>
      <c r="D18" s="22"/>
      <c r="E18" s="22"/>
    </row>
    <row r="19" spans="1:5" ht="15">
      <c r="A19" s="19" t="s">
        <v>127</v>
      </c>
      <c r="B19" s="19">
        <f>SUM(B20:B23)</f>
        <v>0</v>
      </c>
      <c r="C19" s="19">
        <f>SUM(C20:C23)</f>
        <v>127213</v>
      </c>
      <c r="D19" s="22"/>
      <c r="E19" s="22">
        <v>1.297019810156911</v>
      </c>
    </row>
    <row r="20" spans="1:5" ht="15">
      <c r="A20" s="19" t="s">
        <v>1374</v>
      </c>
      <c r="B20" s="19"/>
      <c r="C20" s="19"/>
      <c r="D20" s="22"/>
      <c r="E20" s="22">
        <v>0</v>
      </c>
    </row>
    <row r="21" spans="1:5" ht="15">
      <c r="A21" s="19" t="s">
        <v>1375</v>
      </c>
      <c r="B21" s="19"/>
      <c r="C21" s="19">
        <v>106710</v>
      </c>
      <c r="D21" s="22"/>
      <c r="E21" s="22">
        <v>1.1649944867189974</v>
      </c>
    </row>
    <row r="22" spans="1:5" ht="15">
      <c r="A22" s="19" t="s">
        <v>1376</v>
      </c>
      <c r="B22" s="19"/>
      <c r="C22" s="19"/>
      <c r="D22" s="22"/>
      <c r="E22" s="22"/>
    </row>
    <row r="23" spans="1:5" ht="15">
      <c r="A23" s="19" t="s">
        <v>1377</v>
      </c>
      <c r="B23" s="19"/>
      <c r="C23" s="19">
        <v>20503</v>
      </c>
      <c r="D23" s="22"/>
      <c r="E23" s="22">
        <v>3.1861693861693863</v>
      </c>
    </row>
    <row r="24" spans="1:5" ht="15">
      <c r="A24" s="19" t="s">
        <v>136</v>
      </c>
      <c r="B24" s="19">
        <f>SUM(B17:B19)</f>
        <v>128194</v>
      </c>
      <c r="C24" s="19">
        <f>SUM(C17:C19)</f>
        <v>234904</v>
      </c>
      <c r="D24" s="22">
        <f>C24/B24</f>
        <v>1.8324102532099786</v>
      </c>
      <c r="E24" s="22">
        <v>1.153769456327942</v>
      </c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H23" sqref="H23"/>
    </sheetView>
  </sheetViews>
  <sheetFormatPr defaultColWidth="9.00390625" defaultRowHeight="14.25"/>
  <cols>
    <col min="1" max="1" width="40.875" style="0" customWidth="1"/>
    <col min="2" max="2" width="9.125" style="0" customWidth="1"/>
    <col min="4" max="4" width="12.75390625" style="0" customWidth="1"/>
    <col min="5" max="5" width="14.50390625" style="0" customWidth="1"/>
  </cols>
  <sheetData>
    <row r="1" ht="14.25">
      <c r="A1" s="7" t="s">
        <v>1378</v>
      </c>
    </row>
    <row r="2" spans="1:5" ht="20.25">
      <c r="A2" s="2" t="s">
        <v>1379</v>
      </c>
      <c r="B2" s="2"/>
      <c r="C2" s="2"/>
      <c r="D2" s="2"/>
      <c r="E2" s="2"/>
    </row>
    <row r="3" ht="14.25">
      <c r="E3" t="s">
        <v>55</v>
      </c>
    </row>
    <row r="4" spans="1:5" ht="34.5" customHeight="1">
      <c r="A4" s="17" t="s">
        <v>56</v>
      </c>
      <c r="B4" s="21" t="s">
        <v>57</v>
      </c>
      <c r="C4" s="17" t="s">
        <v>58</v>
      </c>
      <c r="D4" s="21" t="s">
        <v>59</v>
      </c>
      <c r="E4" s="21" t="s">
        <v>60</v>
      </c>
    </row>
    <row r="5" spans="1:5" ht="15">
      <c r="A5" s="19" t="s">
        <v>1334</v>
      </c>
      <c r="B5" s="11"/>
      <c r="C5" s="11"/>
      <c r="D5" s="11"/>
      <c r="E5" s="11"/>
    </row>
    <row r="6" spans="1:5" ht="15">
      <c r="A6" s="19" t="s">
        <v>1335</v>
      </c>
      <c r="B6" s="11">
        <v>206600</v>
      </c>
      <c r="C6" s="11">
        <v>206721</v>
      </c>
      <c r="D6" s="12">
        <v>1.0005856727976767</v>
      </c>
      <c r="E6" s="12">
        <v>1.5940731487264903</v>
      </c>
    </row>
    <row r="7" spans="1:5" ht="15">
      <c r="A7" s="19" t="s">
        <v>1380</v>
      </c>
      <c r="B7" s="11"/>
      <c r="C7" s="11"/>
      <c r="D7" s="12"/>
      <c r="E7" s="12"/>
    </row>
    <row r="8" spans="1:5" ht="15">
      <c r="A8" s="19" t="s">
        <v>1381</v>
      </c>
      <c r="B8" s="11"/>
      <c r="C8" s="11"/>
      <c r="D8" s="12"/>
      <c r="E8" s="12"/>
    </row>
    <row r="9" spans="1:5" ht="15">
      <c r="A9" s="19" t="s">
        <v>1382</v>
      </c>
      <c r="B9" s="11"/>
      <c r="C9" s="11"/>
      <c r="D9" s="12"/>
      <c r="E9" s="12"/>
    </row>
    <row r="10" spans="1:5" ht="15">
      <c r="A10" s="19" t="s">
        <v>1383</v>
      </c>
      <c r="B10" s="11"/>
      <c r="C10" s="11"/>
      <c r="D10" s="12"/>
      <c r="E10" s="12"/>
    </row>
    <row r="11" spans="1:5" ht="15">
      <c r="A11" s="19" t="s">
        <v>1384</v>
      </c>
      <c r="B11" s="11"/>
      <c r="C11" s="11"/>
      <c r="D11" s="12"/>
      <c r="E11" s="12"/>
    </row>
    <row r="12" spans="1:5" ht="15">
      <c r="A12" s="19" t="s">
        <v>1385</v>
      </c>
      <c r="B12" s="11"/>
      <c r="C12" s="11"/>
      <c r="D12" s="12"/>
      <c r="E12" s="12"/>
    </row>
    <row r="13" spans="1:5" ht="15">
      <c r="A13" s="19" t="s">
        <v>1386</v>
      </c>
      <c r="B13" s="11"/>
      <c r="C13" s="11"/>
      <c r="D13" s="12"/>
      <c r="E13" s="12"/>
    </row>
    <row r="14" spans="1:5" ht="15">
      <c r="A14" s="19" t="s">
        <v>1343</v>
      </c>
      <c r="B14" s="11">
        <v>3500</v>
      </c>
      <c r="C14" s="11">
        <v>8636</v>
      </c>
      <c r="D14" s="12">
        <v>2.4674285714285715</v>
      </c>
      <c r="E14" s="12">
        <v>1.7003347115573932</v>
      </c>
    </row>
    <row r="15" spans="1:5" ht="15">
      <c r="A15" s="19" t="s">
        <v>1344</v>
      </c>
      <c r="B15" s="11">
        <v>200</v>
      </c>
      <c r="C15" s="11">
        <v>85</v>
      </c>
      <c r="D15" s="12">
        <v>0.425</v>
      </c>
      <c r="E15" s="12">
        <v>1.25</v>
      </c>
    </row>
    <row r="16" spans="1:5" ht="15">
      <c r="A16" s="19" t="s">
        <v>1345</v>
      </c>
      <c r="B16" s="11">
        <v>196815</v>
      </c>
      <c r="C16" s="11">
        <v>191462</v>
      </c>
      <c r="D16" s="12">
        <v>0.9728018697761858</v>
      </c>
      <c r="E16" s="12">
        <v>1.5853571694722983</v>
      </c>
    </row>
    <row r="17" spans="1:5" ht="15">
      <c r="A17" s="19" t="s">
        <v>1346</v>
      </c>
      <c r="B17" s="11"/>
      <c r="C17" s="11"/>
      <c r="D17" s="12"/>
      <c r="E17" s="12"/>
    </row>
    <row r="18" spans="1:5" ht="15">
      <c r="A18" s="19" t="s">
        <v>1347</v>
      </c>
      <c r="B18" s="11">
        <v>440</v>
      </c>
      <c r="C18" s="11">
        <v>496</v>
      </c>
      <c r="D18" s="12">
        <v>1.1272727272727272</v>
      </c>
      <c r="E18" s="12">
        <v>1.2009685230024214</v>
      </c>
    </row>
    <row r="19" spans="1:5" ht="15">
      <c r="A19" s="19" t="s">
        <v>1348</v>
      </c>
      <c r="B19" s="11">
        <v>2400</v>
      </c>
      <c r="C19" s="11">
        <v>2797</v>
      </c>
      <c r="D19" s="12">
        <v>1.1654166666666668</v>
      </c>
      <c r="E19" s="12">
        <v>1.103353057199211</v>
      </c>
    </row>
    <row r="20" spans="1:5" ht="15">
      <c r="A20" s="19" t="s">
        <v>1349</v>
      </c>
      <c r="B20" s="11"/>
      <c r="C20" s="11"/>
      <c r="D20" s="12"/>
      <c r="E20" s="12"/>
    </row>
    <row r="21" spans="1:5" ht="15">
      <c r="A21" s="19" t="s">
        <v>1350</v>
      </c>
      <c r="B21" s="11"/>
      <c r="C21" s="11"/>
      <c r="D21" s="12"/>
      <c r="E21" s="12"/>
    </row>
    <row r="22" spans="1:5" ht="15">
      <c r="A22" s="19" t="s">
        <v>1351</v>
      </c>
      <c r="B22" s="11">
        <v>895</v>
      </c>
      <c r="C22" s="11">
        <v>895</v>
      </c>
      <c r="D22" s="12">
        <v>1</v>
      </c>
      <c r="E22" s="12">
        <v>1.0954712362301102</v>
      </c>
    </row>
    <row r="23" spans="1:5" ht="15">
      <c r="A23" s="19" t="s">
        <v>1352</v>
      </c>
      <c r="B23" s="11"/>
      <c r="C23" s="11"/>
      <c r="D23" s="12"/>
      <c r="E23" s="12"/>
    </row>
    <row r="24" spans="1:5" ht="15">
      <c r="A24" s="19" t="s">
        <v>1353</v>
      </c>
      <c r="B24" s="11">
        <v>2350</v>
      </c>
      <c r="C24" s="11">
        <v>2350</v>
      </c>
      <c r="D24" s="12">
        <v>1</v>
      </c>
      <c r="E24" s="12"/>
    </row>
    <row r="25" spans="1:5" ht="15">
      <c r="A25" s="19" t="s">
        <v>1354</v>
      </c>
      <c r="B25" s="11">
        <v>206600</v>
      </c>
      <c r="C25" s="11">
        <v>206721</v>
      </c>
      <c r="D25" s="12">
        <v>1.0005856727976767</v>
      </c>
      <c r="E25" s="12">
        <v>1.5940731487264903</v>
      </c>
    </row>
    <row r="26" spans="1:5" ht="15">
      <c r="A26" s="19" t="s">
        <v>1355</v>
      </c>
      <c r="B26" s="19"/>
      <c r="C26" s="19"/>
      <c r="D26" s="19"/>
      <c r="E26" s="12"/>
    </row>
    <row r="27" spans="1:5" ht="15">
      <c r="A27" s="19" t="s">
        <v>1356</v>
      </c>
      <c r="B27" s="11">
        <v>24966</v>
      </c>
      <c r="C27" s="11">
        <v>28183</v>
      </c>
      <c r="D27" s="12">
        <v>1.1288552431306578</v>
      </c>
      <c r="E27" s="12">
        <v>5.121069863087829</v>
      </c>
    </row>
    <row r="28" spans="1:5" ht="15">
      <c r="A28" s="19" t="s">
        <v>89</v>
      </c>
      <c r="B28" s="11">
        <v>41</v>
      </c>
      <c r="C28" s="11">
        <v>3254</v>
      </c>
      <c r="D28" s="12">
        <v>79.36585365853658</v>
      </c>
      <c r="E28" s="12">
        <v>0.3146</v>
      </c>
    </row>
    <row r="29" spans="1:5" ht="15">
      <c r="A29" s="19" t="s">
        <v>95</v>
      </c>
      <c r="B29" s="11">
        <v>18494</v>
      </c>
      <c r="C29" s="11">
        <v>18494</v>
      </c>
      <c r="D29" s="12">
        <v>1</v>
      </c>
      <c r="E29" s="12">
        <v>0.3821</v>
      </c>
    </row>
    <row r="30" spans="1:5" ht="15">
      <c r="A30" s="19" t="s">
        <v>1358</v>
      </c>
      <c r="B30" s="11">
        <v>6431</v>
      </c>
      <c r="C30" s="11">
        <v>6435</v>
      </c>
      <c r="D30" s="12">
        <v>1.0006219872492614</v>
      </c>
      <c r="E30" s="12">
        <v>0.43920000000000003</v>
      </c>
    </row>
    <row r="31" spans="1:5" ht="15">
      <c r="A31" s="19" t="s">
        <v>96</v>
      </c>
      <c r="B31" s="11"/>
      <c r="C31" s="11"/>
      <c r="D31" s="12"/>
      <c r="E31" s="12"/>
    </row>
    <row r="32" spans="1:5" ht="15">
      <c r="A32" s="19" t="s">
        <v>98</v>
      </c>
      <c r="B32" s="11">
        <v>231566</v>
      </c>
      <c r="C32" s="11">
        <v>234904</v>
      </c>
      <c r="D32" s="12">
        <v>1.0144148968328683</v>
      </c>
      <c r="E32" s="12">
        <v>2.874551196726867</v>
      </c>
    </row>
  </sheetData>
  <sheetProtection/>
  <mergeCells count="1">
    <mergeCell ref="A2:E2"/>
  </mergeCells>
  <printOptions/>
  <pageMargins left="0.75" right="0.75" top="0.59" bottom="0.59" header="0.51" footer="0.51"/>
  <pageSetup horizontalDpi="600" verticalDpi="600" orientation="portrait" paperSize="9" scale="94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39"/>
  <sheetViews>
    <sheetView showZeros="0" workbookViewId="0" topLeftCell="A103">
      <selection activeCell="C48" sqref="C48"/>
    </sheetView>
  </sheetViews>
  <sheetFormatPr defaultColWidth="9.00390625" defaultRowHeight="14.25"/>
  <cols>
    <col min="1" max="1" width="49.125" style="24" customWidth="1"/>
    <col min="2" max="2" width="9.625" style="0" customWidth="1"/>
    <col min="4" max="4" width="11.375" style="0" customWidth="1"/>
    <col min="5" max="5" width="14.75390625" style="0" customWidth="1"/>
    <col min="8" max="9" width="12.625" style="0" bestFit="1" customWidth="1"/>
  </cols>
  <sheetData>
    <row r="1" ht="14.25">
      <c r="A1" s="24" t="s">
        <v>1387</v>
      </c>
    </row>
    <row r="2" spans="1:5" ht="20.25">
      <c r="A2" s="25" t="s">
        <v>1388</v>
      </c>
      <c r="B2" s="25"/>
      <c r="C2" s="25"/>
      <c r="D2" s="25"/>
      <c r="E2" s="25"/>
    </row>
    <row r="3" ht="14.25">
      <c r="E3" t="s">
        <v>55</v>
      </c>
    </row>
    <row r="4" spans="1:5" ht="33" customHeight="1">
      <c r="A4" s="26" t="s">
        <v>56</v>
      </c>
      <c r="B4" s="9" t="s">
        <v>57</v>
      </c>
      <c r="C4" s="9" t="s">
        <v>58</v>
      </c>
      <c r="D4" s="9" t="s">
        <v>59</v>
      </c>
      <c r="E4" s="9" t="s">
        <v>60</v>
      </c>
    </row>
    <row r="5" spans="1:5" ht="16.5" customHeight="1">
      <c r="A5" s="27" t="s">
        <v>1361</v>
      </c>
      <c r="B5" s="28">
        <f>SUM(B6,B9)</f>
        <v>31</v>
      </c>
      <c r="C5" s="28">
        <f>SUM(C6,C9)</f>
        <v>31</v>
      </c>
      <c r="D5" s="12">
        <f>C5/B5</f>
        <v>1</v>
      </c>
      <c r="E5" s="12">
        <v>0.7948717948717948</v>
      </c>
    </row>
    <row r="6" spans="1:5" ht="16.5" customHeight="1">
      <c r="A6" s="27" t="s">
        <v>1389</v>
      </c>
      <c r="B6" s="28">
        <f>SUM(B7:B8)</f>
        <v>31</v>
      </c>
      <c r="C6" s="28">
        <f>SUM(C7:C8)</f>
        <v>31</v>
      </c>
      <c r="D6" s="12">
        <f>C6/B6</f>
        <v>1</v>
      </c>
      <c r="E6" s="12"/>
    </row>
    <row r="7" spans="1:5" ht="16.5" customHeight="1">
      <c r="A7" s="29" t="s">
        <v>1390</v>
      </c>
      <c r="B7" s="28"/>
      <c r="C7" s="28"/>
      <c r="D7" s="12"/>
      <c r="E7" s="12"/>
    </row>
    <row r="8" spans="1:5" ht="16.5" customHeight="1">
      <c r="A8" s="30" t="s">
        <v>1391</v>
      </c>
      <c r="B8" s="28">
        <v>31</v>
      </c>
      <c r="C8" s="28">
        <v>31</v>
      </c>
      <c r="D8" s="12">
        <f>C8/B8</f>
        <v>1</v>
      </c>
      <c r="E8" s="12"/>
    </row>
    <row r="9" spans="1:5" ht="16.5" customHeight="1">
      <c r="A9" s="31" t="s">
        <v>1392</v>
      </c>
      <c r="B9" s="28"/>
      <c r="C9" s="28"/>
      <c r="D9" s="12"/>
      <c r="E9" s="12">
        <v>0</v>
      </c>
    </row>
    <row r="10" spans="1:5" ht="16.5" customHeight="1">
      <c r="A10" s="30" t="s">
        <v>1393</v>
      </c>
      <c r="B10" s="28"/>
      <c r="C10" s="28"/>
      <c r="D10" s="12"/>
      <c r="E10" s="12">
        <v>0</v>
      </c>
    </row>
    <row r="11" spans="1:5" ht="14.25">
      <c r="A11" s="27" t="s">
        <v>1362</v>
      </c>
      <c r="B11" s="32">
        <f>SUM(B12,B16,B21:B22)</f>
        <v>1432</v>
      </c>
      <c r="C11" s="32">
        <f>SUM(C12,C16,C21:C22)</f>
        <v>663</v>
      </c>
      <c r="D11" s="12">
        <f>C11/B11</f>
        <v>0.46298882681564246</v>
      </c>
      <c r="E11" s="12">
        <v>1.118043844856661</v>
      </c>
    </row>
    <row r="12" spans="1:5" ht="14.25">
      <c r="A12" s="27" t="s">
        <v>1394</v>
      </c>
      <c r="B12" s="33">
        <f>SUM(B13:B15)</f>
        <v>1432</v>
      </c>
      <c r="C12" s="34">
        <f>SUM(C13:C15)</f>
        <v>663</v>
      </c>
      <c r="D12" s="12">
        <f>C12/B12</f>
        <v>0.46298882681564246</v>
      </c>
      <c r="E12" s="12">
        <v>1.118043844856661</v>
      </c>
    </row>
    <row r="13" spans="1:5" ht="14.25">
      <c r="A13" s="29" t="s">
        <v>1395</v>
      </c>
      <c r="B13" s="11">
        <v>325</v>
      </c>
      <c r="C13" s="34">
        <v>143</v>
      </c>
      <c r="D13" s="12">
        <f>C13/B13</f>
        <v>0.44</v>
      </c>
      <c r="E13" s="12">
        <v>0.44</v>
      </c>
    </row>
    <row r="14" spans="1:5" ht="14.25">
      <c r="A14" s="29" t="s">
        <v>1396</v>
      </c>
      <c r="B14" s="11">
        <v>1107</v>
      </c>
      <c r="C14" s="34">
        <v>520</v>
      </c>
      <c r="D14" s="12">
        <f>C14/B14</f>
        <v>0.46973803071364045</v>
      </c>
      <c r="E14" s="12">
        <v>1.9402985074626866</v>
      </c>
    </row>
    <row r="15" spans="1:5" ht="14.25">
      <c r="A15" s="29" t="s">
        <v>1397</v>
      </c>
      <c r="B15" s="11"/>
      <c r="C15" s="34"/>
      <c r="D15" s="12"/>
      <c r="E15" s="12"/>
    </row>
    <row r="16" spans="1:5" ht="14.25">
      <c r="A16" s="27" t="s">
        <v>1398</v>
      </c>
      <c r="B16" s="33">
        <f>SUM(B17,B21,B22)</f>
        <v>0</v>
      </c>
      <c r="C16" s="34">
        <f>SUM(C17,C21,C22)</f>
        <v>0</v>
      </c>
      <c r="D16" s="12"/>
      <c r="E16" s="12"/>
    </row>
    <row r="17" spans="1:5" ht="14.25">
      <c r="A17" s="27" t="s">
        <v>1399</v>
      </c>
      <c r="B17" s="33">
        <f>SUM(B18:B20)</f>
        <v>0</v>
      </c>
      <c r="C17" s="33">
        <f>SUM(C18:C20)</f>
        <v>0</v>
      </c>
      <c r="D17" s="12"/>
      <c r="E17" s="12"/>
    </row>
    <row r="18" spans="1:5" ht="14.25">
      <c r="A18" s="29" t="s">
        <v>1400</v>
      </c>
      <c r="B18" s="11"/>
      <c r="C18" s="33"/>
      <c r="D18" s="12"/>
      <c r="E18" s="12"/>
    </row>
    <row r="19" spans="1:5" ht="14.25">
      <c r="A19" s="29" t="s">
        <v>1401</v>
      </c>
      <c r="B19" s="11"/>
      <c r="C19" s="33">
        <v>0</v>
      </c>
      <c r="D19" s="12"/>
      <c r="E19" s="12"/>
    </row>
    <row r="20" spans="1:5" ht="14.25">
      <c r="A20" s="29" t="s">
        <v>1402</v>
      </c>
      <c r="B20" s="11"/>
      <c r="C20" s="33">
        <v>0</v>
      </c>
      <c r="D20" s="12"/>
      <c r="E20" s="12"/>
    </row>
    <row r="21" spans="1:5" ht="14.25">
      <c r="A21" s="27" t="s">
        <v>1403</v>
      </c>
      <c r="B21" s="11"/>
      <c r="C21" s="33">
        <v>0</v>
      </c>
      <c r="D21" s="12"/>
      <c r="E21" s="12"/>
    </row>
    <row r="22" spans="1:5" ht="14.25">
      <c r="A22" s="27" t="s">
        <v>1404</v>
      </c>
      <c r="B22" s="11"/>
      <c r="C22" s="35">
        <v>0</v>
      </c>
      <c r="D22" s="12"/>
      <c r="E22" s="12"/>
    </row>
    <row r="23" spans="1:5" ht="14.25">
      <c r="A23" s="27" t="s">
        <v>1405</v>
      </c>
      <c r="B23" s="32">
        <f>SUM(B24,B40,B47,B48,B55,B60)</f>
        <v>102985</v>
      </c>
      <c r="C23" s="32">
        <f>SUM(C24,C40,C47,C48,C55,C60)</f>
        <v>97740</v>
      </c>
      <c r="D23" s="12">
        <f>C23/B23</f>
        <v>0.9490702529494587</v>
      </c>
      <c r="E23" s="12">
        <v>2.6397666504618376</v>
      </c>
    </row>
    <row r="24" spans="1:5" ht="14.25">
      <c r="A24" s="27" t="s">
        <v>1406</v>
      </c>
      <c r="B24" s="33">
        <f>SUM(B25,B38,B39)</f>
        <v>89038</v>
      </c>
      <c r="C24" s="34">
        <f>SUM(C25,C38,C39)</f>
        <v>86289</v>
      </c>
      <c r="D24" s="12">
        <f>C24/B24</f>
        <v>0.9691255419034569</v>
      </c>
      <c r="E24" s="12">
        <v>2.977638979950999</v>
      </c>
    </row>
    <row r="25" spans="1:5" ht="14.25">
      <c r="A25" s="27" t="s">
        <v>1407</v>
      </c>
      <c r="B25" s="33">
        <f>SUM(B26:B37)</f>
        <v>89038</v>
      </c>
      <c r="C25" s="34">
        <f>SUM(C26:C37)</f>
        <v>86289</v>
      </c>
      <c r="D25" s="12">
        <f>C25/B25</f>
        <v>0.9691255419034569</v>
      </c>
      <c r="E25" s="12">
        <v>2.977638979950999</v>
      </c>
    </row>
    <row r="26" spans="1:5" ht="14.25">
      <c r="A26" s="29" t="s">
        <v>1408</v>
      </c>
      <c r="B26" s="11">
        <v>16070</v>
      </c>
      <c r="C26" s="11">
        <v>16005</v>
      </c>
      <c r="D26" s="12">
        <f aca="true" t="shared" si="0" ref="D26:D43">C26/B26</f>
        <v>0.9959551960174238</v>
      </c>
      <c r="E26" s="12">
        <v>1.9532584818159628</v>
      </c>
    </row>
    <row r="27" spans="1:5" ht="14.25">
      <c r="A27" s="29" t="s">
        <v>1409</v>
      </c>
      <c r="B27" s="11">
        <v>8930</v>
      </c>
      <c r="C27" s="11">
        <v>8678</v>
      </c>
      <c r="D27" s="12">
        <f t="shared" si="0"/>
        <v>0.9717805151175812</v>
      </c>
      <c r="E27" s="12">
        <v>1.6275318829707426</v>
      </c>
    </row>
    <row r="28" spans="1:5" ht="14.25">
      <c r="A28" s="29" t="s">
        <v>1410</v>
      </c>
      <c r="B28" s="11">
        <v>13834</v>
      </c>
      <c r="C28" s="11">
        <v>12799</v>
      </c>
      <c r="D28" s="12">
        <f t="shared" si="0"/>
        <v>0.925184328466098</v>
      </c>
      <c r="E28" s="12">
        <v>2.8253863134657835</v>
      </c>
    </row>
    <row r="29" spans="1:5" ht="14.25">
      <c r="A29" s="29" t="s">
        <v>1411</v>
      </c>
      <c r="B29" s="11">
        <v>16560</v>
      </c>
      <c r="C29" s="11">
        <v>16453</v>
      </c>
      <c r="D29" s="12">
        <f t="shared" si="0"/>
        <v>0.9935386473429951</v>
      </c>
      <c r="E29" s="12">
        <v>4.083643584015885</v>
      </c>
    </row>
    <row r="30" spans="1:5" ht="14.25">
      <c r="A30" s="29" t="s">
        <v>1412</v>
      </c>
      <c r="B30" s="11">
        <v>1245</v>
      </c>
      <c r="C30" s="11">
        <v>1092</v>
      </c>
      <c r="D30" s="12">
        <f t="shared" si="0"/>
        <v>0.8771084337349397</v>
      </c>
      <c r="E30" s="12">
        <v>0.994535519125683</v>
      </c>
    </row>
    <row r="31" spans="1:5" ht="14.25">
      <c r="A31" s="29" t="s">
        <v>1413</v>
      </c>
      <c r="B31" s="11">
        <v>676</v>
      </c>
      <c r="C31" s="11">
        <v>593</v>
      </c>
      <c r="D31" s="12">
        <f t="shared" si="0"/>
        <v>0.8772189349112426</v>
      </c>
      <c r="E31" s="12">
        <v>0.7276073619631902</v>
      </c>
    </row>
    <row r="32" spans="1:5" ht="14.25">
      <c r="A32" s="29" t="s">
        <v>1414</v>
      </c>
      <c r="B32" s="11"/>
      <c r="C32" s="11">
        <v>0</v>
      </c>
      <c r="D32" s="12"/>
      <c r="E32" s="12"/>
    </row>
    <row r="33" spans="1:5" ht="14.25">
      <c r="A33" s="29" t="s">
        <v>1415</v>
      </c>
      <c r="B33" s="11"/>
      <c r="C33" s="11">
        <v>0</v>
      </c>
      <c r="D33" s="12"/>
      <c r="E33" s="12"/>
    </row>
    <row r="34" spans="1:5" ht="14.25">
      <c r="A34" s="29" t="s">
        <v>1416</v>
      </c>
      <c r="B34" s="11">
        <v>5120</v>
      </c>
      <c r="C34" s="11">
        <v>5083</v>
      </c>
      <c r="D34" s="12">
        <f t="shared" si="0"/>
        <v>0.9927734375</v>
      </c>
      <c r="E34" s="12"/>
    </row>
    <row r="35" spans="1:5" ht="14.25">
      <c r="A35" s="29" t="s">
        <v>1417</v>
      </c>
      <c r="B35" s="11"/>
      <c r="C35" s="11">
        <v>0</v>
      </c>
      <c r="D35" s="12"/>
      <c r="E35" s="12"/>
    </row>
    <row r="36" spans="1:5" ht="14.25">
      <c r="A36" s="29" t="s">
        <v>1074</v>
      </c>
      <c r="B36" s="11"/>
      <c r="C36" s="11">
        <v>0</v>
      </c>
      <c r="D36" s="12"/>
      <c r="E36" s="12"/>
    </row>
    <row r="37" spans="1:5" ht="14.25">
      <c r="A37" s="29" t="s">
        <v>1418</v>
      </c>
      <c r="B37" s="11">
        <v>26603</v>
      </c>
      <c r="C37" s="11">
        <v>25586</v>
      </c>
      <c r="D37" s="12">
        <f t="shared" si="0"/>
        <v>0.961771228808781</v>
      </c>
      <c r="E37" s="12">
        <v>5.136719534230075</v>
      </c>
    </row>
    <row r="38" spans="1:5" ht="14.25">
      <c r="A38" s="27" t="s">
        <v>1419</v>
      </c>
      <c r="B38" s="11"/>
      <c r="C38" s="34"/>
      <c r="D38" s="12"/>
      <c r="E38" s="12"/>
    </row>
    <row r="39" spans="1:5" ht="14.25">
      <c r="A39" s="27" t="s">
        <v>1420</v>
      </c>
      <c r="B39" s="11"/>
      <c r="C39" s="36">
        <v>0</v>
      </c>
      <c r="D39" s="12"/>
      <c r="E39" s="12"/>
    </row>
    <row r="40" spans="1:5" ht="14.25">
      <c r="A40" s="27" t="s">
        <v>1421</v>
      </c>
      <c r="B40" s="33">
        <f>SUM(B41,B45,B46)</f>
        <v>9307</v>
      </c>
      <c r="C40" s="33">
        <f>SUM(C41,C45,C46)</f>
        <v>8100</v>
      </c>
      <c r="D40" s="12">
        <f t="shared" si="0"/>
        <v>0.8703126678843881</v>
      </c>
      <c r="E40" s="12">
        <v>1.5550009598771357</v>
      </c>
    </row>
    <row r="41" spans="1:5" ht="14.25">
      <c r="A41" s="27" t="s">
        <v>1422</v>
      </c>
      <c r="B41" s="33">
        <f>SUM(B42:B44)</f>
        <v>9307</v>
      </c>
      <c r="C41" s="33">
        <f>SUM(C42:C44)</f>
        <v>8100</v>
      </c>
      <c r="D41" s="12">
        <f t="shared" si="0"/>
        <v>0.8703126678843881</v>
      </c>
      <c r="E41" s="12">
        <v>1.5550009598771357</v>
      </c>
    </row>
    <row r="42" spans="1:5" ht="14.25">
      <c r="A42" s="29" t="s">
        <v>1408</v>
      </c>
      <c r="B42" s="11">
        <v>4680</v>
      </c>
      <c r="C42" s="33">
        <v>4057</v>
      </c>
      <c r="D42" s="12">
        <f t="shared" si="0"/>
        <v>0.8668803418803419</v>
      </c>
      <c r="E42" s="12">
        <v>0.7804924971142747</v>
      </c>
    </row>
    <row r="43" spans="1:5" ht="14.25">
      <c r="A43" s="29" t="s">
        <v>1409</v>
      </c>
      <c r="B43" s="11">
        <v>4627</v>
      </c>
      <c r="C43" s="33">
        <v>4043</v>
      </c>
      <c r="D43" s="12">
        <f t="shared" si="0"/>
        <v>0.8737843094877891</v>
      </c>
      <c r="E43" s="12">
        <v>367.54545454545456</v>
      </c>
    </row>
    <row r="44" spans="1:5" ht="14.25">
      <c r="A44" s="29" t="s">
        <v>1423</v>
      </c>
      <c r="B44" s="11"/>
      <c r="C44" s="33">
        <v>0</v>
      </c>
      <c r="D44" s="12"/>
      <c r="E44" s="12"/>
    </row>
    <row r="45" spans="1:5" ht="14.25">
      <c r="A45" s="27" t="s">
        <v>1424</v>
      </c>
      <c r="B45" s="11"/>
      <c r="C45" s="33"/>
      <c r="D45" s="12"/>
      <c r="E45" s="12"/>
    </row>
    <row r="46" spans="1:5" ht="14.25">
      <c r="A46" s="27" t="s">
        <v>1425</v>
      </c>
      <c r="B46" s="11"/>
      <c r="C46" s="35">
        <v>0</v>
      </c>
      <c r="D46" s="12"/>
      <c r="E46" s="12"/>
    </row>
    <row r="47" spans="1:5" ht="14.25">
      <c r="A47" s="27" t="s">
        <v>1426</v>
      </c>
      <c r="B47" s="11">
        <v>75</v>
      </c>
      <c r="C47" s="33">
        <v>50</v>
      </c>
      <c r="D47" s="12"/>
      <c r="E47" s="12">
        <v>1.1111111111111112</v>
      </c>
    </row>
    <row r="48" spans="1:5" ht="14.25">
      <c r="A48" s="27" t="s">
        <v>1427</v>
      </c>
      <c r="B48" s="33">
        <f>SUM(B49)</f>
        <v>3477</v>
      </c>
      <c r="C48" s="33">
        <f>SUM(C49)</f>
        <v>2481</v>
      </c>
      <c r="D48" s="12">
        <f>C48/B48</f>
        <v>0.7135461604831751</v>
      </c>
      <c r="E48" s="12">
        <v>1.1853798375537505</v>
      </c>
    </row>
    <row r="49" spans="1:5" ht="14.25">
      <c r="A49" s="27" t="s">
        <v>1428</v>
      </c>
      <c r="B49" s="33">
        <f>SUM(B50:B54)</f>
        <v>3477</v>
      </c>
      <c r="C49" s="33">
        <f>SUM(C50:C54)</f>
        <v>2481</v>
      </c>
      <c r="D49" s="12">
        <f>C49/B49</f>
        <v>0.7135461604831751</v>
      </c>
      <c r="E49" s="12">
        <v>1.1853798375537505</v>
      </c>
    </row>
    <row r="50" spans="1:5" ht="14.25">
      <c r="A50" s="29" t="s">
        <v>1429</v>
      </c>
      <c r="B50" s="11">
        <v>2069</v>
      </c>
      <c r="C50" s="33">
        <v>1462</v>
      </c>
      <c r="D50" s="12">
        <f>C50/B50</f>
        <v>0.7066215563073949</v>
      </c>
      <c r="E50" s="12">
        <v>1.1307037896365042</v>
      </c>
    </row>
    <row r="51" spans="1:5" ht="14.25">
      <c r="A51" s="29" t="s">
        <v>1430</v>
      </c>
      <c r="B51" s="11">
        <v>1408</v>
      </c>
      <c r="C51" s="33">
        <v>1019</v>
      </c>
      <c r="D51" s="12">
        <f>C51/B51</f>
        <v>0.7237215909090909</v>
      </c>
      <c r="E51" s="12">
        <v>2.038</v>
      </c>
    </row>
    <row r="52" spans="1:5" ht="14.25">
      <c r="A52" s="29" t="s">
        <v>1431</v>
      </c>
      <c r="B52" s="11"/>
      <c r="C52" s="33">
        <v>0</v>
      </c>
      <c r="D52" s="12"/>
      <c r="E52" s="12"/>
    </row>
    <row r="53" spans="1:5" ht="14.25">
      <c r="A53" s="29" t="s">
        <v>1432</v>
      </c>
      <c r="B53" s="11"/>
      <c r="C53" s="33">
        <v>0</v>
      </c>
      <c r="D53" s="12"/>
      <c r="E53" s="12"/>
    </row>
    <row r="54" spans="1:5" ht="14.25">
      <c r="A54" s="29" t="s">
        <v>1433</v>
      </c>
      <c r="B54" s="11"/>
      <c r="C54" s="33"/>
      <c r="D54" s="12"/>
      <c r="E54" s="12">
        <v>0</v>
      </c>
    </row>
    <row r="55" spans="1:5" ht="14.25">
      <c r="A55" s="27" t="s">
        <v>1434</v>
      </c>
      <c r="B55" s="33">
        <f>SUM(B56)</f>
        <v>1088</v>
      </c>
      <c r="C55" s="33">
        <f>SUM(C56)</f>
        <v>820</v>
      </c>
      <c r="D55" s="12">
        <f>C55/B55</f>
        <v>0.7536764705882353</v>
      </c>
      <c r="E55" s="12">
        <v>1.1714285714285715</v>
      </c>
    </row>
    <row r="56" spans="1:5" ht="14.25">
      <c r="A56" s="27" t="s">
        <v>1435</v>
      </c>
      <c r="B56" s="33">
        <f>SUM(B57:B59)</f>
        <v>1088</v>
      </c>
      <c r="C56" s="33">
        <f>SUM(C57:C59)</f>
        <v>820</v>
      </c>
      <c r="D56" s="12">
        <f>C56/B56</f>
        <v>0.7536764705882353</v>
      </c>
      <c r="E56" s="12">
        <v>1.1714285714285715</v>
      </c>
    </row>
    <row r="57" spans="1:5" ht="14.25">
      <c r="A57" s="29" t="s">
        <v>1436</v>
      </c>
      <c r="B57" s="11">
        <v>1088</v>
      </c>
      <c r="C57" s="33">
        <v>820</v>
      </c>
      <c r="D57" s="12">
        <f>C57/B57</f>
        <v>0.7536764705882353</v>
      </c>
      <c r="E57" s="12">
        <v>1.1714285714285715</v>
      </c>
    </row>
    <row r="58" spans="1:5" ht="14.25">
      <c r="A58" s="29" t="s">
        <v>1437</v>
      </c>
      <c r="B58" s="11"/>
      <c r="C58" s="33"/>
      <c r="D58" s="12"/>
      <c r="E58" s="12"/>
    </row>
    <row r="59" spans="1:5" ht="14.25">
      <c r="A59" s="29" t="s">
        <v>1438</v>
      </c>
      <c r="B59" s="11"/>
      <c r="C59" s="33">
        <v>0</v>
      </c>
      <c r="D59" s="12"/>
      <c r="E59" s="12"/>
    </row>
    <row r="60" spans="1:5" ht="14.25">
      <c r="A60" s="31" t="s">
        <v>1439</v>
      </c>
      <c r="B60" s="33">
        <f>SUM(B61:B63)</f>
        <v>0</v>
      </c>
      <c r="C60" s="33">
        <f>SUM(C61:C63)</f>
        <v>0</v>
      </c>
      <c r="D60" s="12"/>
      <c r="E60" s="12"/>
    </row>
    <row r="61" spans="1:5" ht="14.25">
      <c r="A61" s="30" t="s">
        <v>1440</v>
      </c>
      <c r="B61" s="11"/>
      <c r="C61" s="33"/>
      <c r="D61" s="12"/>
      <c r="E61" s="12"/>
    </row>
    <row r="62" spans="1:5" ht="14.25">
      <c r="A62" s="30" t="s">
        <v>1441</v>
      </c>
      <c r="B62" s="11"/>
      <c r="C62" s="33"/>
      <c r="D62" s="12"/>
      <c r="E62" s="12"/>
    </row>
    <row r="63" spans="1:5" ht="14.25">
      <c r="A63" s="30" t="s">
        <v>1442</v>
      </c>
      <c r="B63" s="11"/>
      <c r="C63" s="33"/>
      <c r="D63" s="12"/>
      <c r="E63" s="12"/>
    </row>
    <row r="64" spans="1:5" ht="14.25">
      <c r="A64" s="27" t="s">
        <v>1443</v>
      </c>
      <c r="B64" s="32">
        <f>SUM(B65,B70,B75)</f>
        <v>434</v>
      </c>
      <c r="C64" s="32">
        <f>SUM(C65,C70,C75)</f>
        <v>291</v>
      </c>
      <c r="D64" s="12">
        <f>C64/B64</f>
        <v>0.6705069124423964</v>
      </c>
      <c r="E64" s="12">
        <v>0.97</v>
      </c>
    </row>
    <row r="65" spans="1:5" ht="14.25">
      <c r="A65" s="27" t="s">
        <v>1444</v>
      </c>
      <c r="B65" s="33">
        <f>SUM(B66:B69)</f>
        <v>154</v>
      </c>
      <c r="C65" s="33">
        <f>SUM(C66:C69)</f>
        <v>51</v>
      </c>
      <c r="D65" s="12">
        <f>C65/B65</f>
        <v>0.33116883116883117</v>
      </c>
      <c r="E65" s="12"/>
    </row>
    <row r="66" spans="1:5" ht="14.25">
      <c r="A66" s="29" t="s">
        <v>1401</v>
      </c>
      <c r="B66" s="11">
        <v>154</v>
      </c>
      <c r="C66" s="33">
        <v>51</v>
      </c>
      <c r="D66" s="12">
        <f>C66/B66</f>
        <v>0.33116883116883117</v>
      </c>
      <c r="E66" s="12"/>
    </row>
    <row r="67" spans="1:5" ht="14.25">
      <c r="A67" s="29" t="s">
        <v>1445</v>
      </c>
      <c r="B67" s="11"/>
      <c r="C67" s="33">
        <v>0</v>
      </c>
      <c r="D67" s="12"/>
      <c r="E67" s="12"/>
    </row>
    <row r="68" spans="1:5" ht="14.25">
      <c r="A68" s="29" t="s">
        <v>1446</v>
      </c>
      <c r="B68" s="11"/>
      <c r="C68" s="33">
        <v>0</v>
      </c>
      <c r="D68" s="12"/>
      <c r="E68" s="12"/>
    </row>
    <row r="69" spans="1:5" ht="14.25">
      <c r="A69" s="29" t="s">
        <v>1447</v>
      </c>
      <c r="B69" s="11"/>
      <c r="C69" s="33"/>
      <c r="D69" s="12"/>
      <c r="E69" s="12"/>
    </row>
    <row r="70" spans="1:5" ht="14.25">
      <c r="A70" s="27" t="s">
        <v>1448</v>
      </c>
      <c r="B70" s="11"/>
      <c r="C70" s="33">
        <f>SUM(C71:C74)</f>
        <v>0</v>
      </c>
      <c r="D70" s="12"/>
      <c r="E70" s="12"/>
    </row>
    <row r="71" spans="1:5" ht="14.25">
      <c r="A71" s="29" t="s">
        <v>1396</v>
      </c>
      <c r="B71" s="11"/>
      <c r="C71" s="33">
        <v>0</v>
      </c>
      <c r="D71" s="12"/>
      <c r="E71" s="12"/>
    </row>
    <row r="72" spans="1:5" ht="14.25">
      <c r="A72" s="29" t="s">
        <v>1449</v>
      </c>
      <c r="B72" s="11"/>
      <c r="C72" s="33">
        <v>0</v>
      </c>
      <c r="D72" s="12"/>
      <c r="E72" s="12"/>
    </row>
    <row r="73" spans="1:5" ht="14.25">
      <c r="A73" s="29" t="s">
        <v>1450</v>
      </c>
      <c r="B73" s="11"/>
      <c r="C73" s="33">
        <v>0</v>
      </c>
      <c r="D73" s="12"/>
      <c r="E73" s="12"/>
    </row>
    <row r="74" spans="1:5" ht="14.25">
      <c r="A74" s="29" t="s">
        <v>1451</v>
      </c>
      <c r="B74" s="11"/>
      <c r="C74" s="33">
        <v>0</v>
      </c>
      <c r="D74" s="12"/>
      <c r="E74" s="12"/>
    </row>
    <row r="75" spans="1:5" ht="14.25">
      <c r="A75" s="27" t="s">
        <v>1452</v>
      </c>
      <c r="B75" s="33">
        <f>SUM(B76:B79)</f>
        <v>280</v>
      </c>
      <c r="C75" s="33">
        <f>SUM(C76:C79)</f>
        <v>240</v>
      </c>
      <c r="D75" s="12">
        <f>C75/B75</f>
        <v>0.8571428571428571</v>
      </c>
      <c r="E75" s="12">
        <v>0.8</v>
      </c>
    </row>
    <row r="76" spans="1:5" ht="14.25">
      <c r="A76" s="29" t="s">
        <v>849</v>
      </c>
      <c r="B76" s="11"/>
      <c r="C76" s="33">
        <v>0</v>
      </c>
      <c r="D76" s="12"/>
      <c r="E76" s="12"/>
    </row>
    <row r="77" spans="1:5" ht="14.25">
      <c r="A77" s="29" t="s">
        <v>1453</v>
      </c>
      <c r="B77" s="11"/>
      <c r="C77" s="33">
        <v>0</v>
      </c>
      <c r="D77" s="12"/>
      <c r="E77" s="12"/>
    </row>
    <row r="78" spans="1:5" ht="14.25">
      <c r="A78" s="29" t="s">
        <v>1454</v>
      </c>
      <c r="B78" s="11"/>
      <c r="C78" s="33"/>
      <c r="D78" s="12"/>
      <c r="E78" s="12"/>
    </row>
    <row r="79" spans="1:5" ht="14.25">
      <c r="A79" s="29" t="s">
        <v>1455</v>
      </c>
      <c r="B79" s="11">
        <v>280</v>
      </c>
      <c r="C79" s="33">
        <v>240</v>
      </c>
      <c r="D79" s="12">
        <f>C79/B79</f>
        <v>0.8571428571428571</v>
      </c>
      <c r="E79" s="12">
        <v>0.8</v>
      </c>
    </row>
    <row r="80" spans="1:5" ht="14.25">
      <c r="A80" s="31" t="s">
        <v>1456</v>
      </c>
      <c r="B80" s="32">
        <f>SUM(B81)</f>
        <v>0</v>
      </c>
      <c r="C80" s="32">
        <f>SUM(C81)</f>
        <v>0</v>
      </c>
      <c r="D80" s="12"/>
      <c r="E80" s="12"/>
    </row>
    <row r="81" spans="1:5" ht="14.25">
      <c r="A81" s="31" t="s">
        <v>1457</v>
      </c>
      <c r="B81" s="33">
        <f>SUM(B82:B85)</f>
        <v>0</v>
      </c>
      <c r="C81" s="33">
        <f>SUM(C82:C85)</f>
        <v>0</v>
      </c>
      <c r="D81" s="12"/>
      <c r="E81" s="12"/>
    </row>
    <row r="82" spans="1:5" ht="14.25">
      <c r="A82" s="30" t="s">
        <v>1458</v>
      </c>
      <c r="B82" s="11"/>
      <c r="C82" s="33">
        <v>0</v>
      </c>
      <c r="D82" s="12"/>
      <c r="E82" s="12"/>
    </row>
    <row r="83" spans="1:5" ht="14.25">
      <c r="A83" s="30" t="s">
        <v>1459</v>
      </c>
      <c r="B83" s="11"/>
      <c r="C83" s="33">
        <v>0</v>
      </c>
      <c r="D83" s="12"/>
      <c r="E83" s="12"/>
    </row>
    <row r="84" spans="1:5" ht="14.25">
      <c r="A84" s="30" t="s">
        <v>1460</v>
      </c>
      <c r="B84" s="11"/>
      <c r="C84" s="33">
        <v>0</v>
      </c>
      <c r="D84" s="12"/>
      <c r="E84" s="12"/>
    </row>
    <row r="85" spans="1:5" ht="14.25">
      <c r="A85" s="30" t="s">
        <v>1461</v>
      </c>
      <c r="B85" s="11"/>
      <c r="C85" s="33"/>
      <c r="D85" s="12"/>
      <c r="E85" s="12"/>
    </row>
    <row r="86" spans="1:5" ht="14.25">
      <c r="A86" s="27" t="s">
        <v>1462</v>
      </c>
      <c r="B86" s="32">
        <f>SUM(B87,B96,B111)</f>
        <v>20590</v>
      </c>
      <c r="C86" s="32">
        <f>SUM(C87,C96,C111)</f>
        <v>6244</v>
      </c>
      <c r="D86" s="12">
        <f>C86/B86</f>
        <v>0.3032540067994172</v>
      </c>
      <c r="E86" s="12">
        <v>0.12385202816622037</v>
      </c>
    </row>
    <row r="87" spans="1:5" ht="14.25">
      <c r="A87" s="27" t="s">
        <v>1463</v>
      </c>
      <c r="B87" s="11"/>
      <c r="C87" s="33">
        <f>SUM(C88:C95)</f>
        <v>0</v>
      </c>
      <c r="D87" s="12"/>
      <c r="E87" s="12"/>
    </row>
    <row r="88" spans="1:5" ht="14.25">
      <c r="A88" s="29" t="s">
        <v>1464</v>
      </c>
      <c r="B88" s="11"/>
      <c r="C88" s="33">
        <v>0</v>
      </c>
      <c r="D88" s="12"/>
      <c r="E88" s="12"/>
    </row>
    <row r="89" spans="1:5" ht="14.25">
      <c r="A89" s="29" t="s">
        <v>1465</v>
      </c>
      <c r="B89" s="11"/>
      <c r="C89" s="33">
        <v>0</v>
      </c>
      <c r="D89" s="12"/>
      <c r="E89" s="12"/>
    </row>
    <row r="90" spans="1:5" ht="14.25">
      <c r="A90" s="29" t="s">
        <v>1466</v>
      </c>
      <c r="B90" s="11"/>
      <c r="C90" s="33">
        <v>0</v>
      </c>
      <c r="D90" s="12"/>
      <c r="E90" s="12"/>
    </row>
    <row r="91" spans="1:5" ht="14.25">
      <c r="A91" s="29" t="s">
        <v>1467</v>
      </c>
      <c r="B91" s="11"/>
      <c r="C91" s="33">
        <v>0</v>
      </c>
      <c r="D91" s="12"/>
      <c r="E91" s="12"/>
    </row>
    <row r="92" spans="1:5" ht="14.25">
      <c r="A92" s="29" t="s">
        <v>1468</v>
      </c>
      <c r="B92" s="11"/>
      <c r="C92" s="33">
        <v>0</v>
      </c>
      <c r="D92" s="12"/>
      <c r="E92" s="12"/>
    </row>
    <row r="93" spans="1:5" ht="14.25">
      <c r="A93" s="29" t="s">
        <v>1469</v>
      </c>
      <c r="B93" s="11"/>
      <c r="C93" s="33">
        <v>0</v>
      </c>
      <c r="D93" s="12"/>
      <c r="E93" s="12"/>
    </row>
    <row r="94" spans="1:5" ht="14.25">
      <c r="A94" s="29" t="s">
        <v>1470</v>
      </c>
      <c r="B94" s="11"/>
      <c r="C94" s="33">
        <v>0</v>
      </c>
      <c r="D94" s="12"/>
      <c r="E94" s="12"/>
    </row>
    <row r="95" spans="1:5" ht="14.25">
      <c r="A95" s="29" t="s">
        <v>1471</v>
      </c>
      <c r="B95" s="11"/>
      <c r="C95" s="35">
        <v>0</v>
      </c>
      <c r="D95" s="12"/>
      <c r="E95" s="12"/>
    </row>
    <row r="96" spans="1:5" ht="14.25">
      <c r="A96" s="27" t="s">
        <v>1472</v>
      </c>
      <c r="B96" s="33">
        <f>SUM(B97,B109,B110)</f>
        <v>1495</v>
      </c>
      <c r="C96" s="33">
        <f>SUM(C97,C109,C110)</f>
        <v>1205</v>
      </c>
      <c r="D96" s="12">
        <f>C96/B96</f>
        <v>0.8060200668896321</v>
      </c>
      <c r="E96" s="12">
        <v>0.598014888337469</v>
      </c>
    </row>
    <row r="97" spans="1:5" ht="14.25">
      <c r="A97" s="27" t="s">
        <v>1473</v>
      </c>
      <c r="B97" s="33">
        <f>SUM(B98:B108)</f>
        <v>1495</v>
      </c>
      <c r="C97" s="33">
        <f>SUM(C98:C108)</f>
        <v>1205</v>
      </c>
      <c r="D97" s="12">
        <f>C97/B97</f>
        <v>0.8060200668896321</v>
      </c>
      <c r="E97" s="12">
        <v>0.598014888337469</v>
      </c>
    </row>
    <row r="98" spans="1:5" ht="14.25">
      <c r="A98" s="29" t="s">
        <v>1474</v>
      </c>
      <c r="B98" s="11"/>
      <c r="C98" s="33">
        <v>0</v>
      </c>
      <c r="D98" s="12"/>
      <c r="E98" s="12"/>
    </row>
    <row r="99" spans="1:5" ht="14.25">
      <c r="A99" s="29" t="s">
        <v>1475</v>
      </c>
      <c r="B99" s="11">
        <v>851</v>
      </c>
      <c r="C99" s="33">
        <v>789</v>
      </c>
      <c r="D99" s="12">
        <f>C99/B99</f>
        <v>0.927144535840188</v>
      </c>
      <c r="E99" s="12">
        <v>0.801829268292683</v>
      </c>
    </row>
    <row r="100" spans="1:5" ht="14.25">
      <c r="A100" s="29" t="s">
        <v>1476</v>
      </c>
      <c r="B100" s="11">
        <v>586</v>
      </c>
      <c r="C100" s="33">
        <v>360</v>
      </c>
      <c r="D100" s="12">
        <f>C100/B100</f>
        <v>0.6143344709897611</v>
      </c>
      <c r="E100" s="12">
        <v>0.7947019867549668</v>
      </c>
    </row>
    <row r="101" spans="1:5" ht="14.25">
      <c r="A101" s="29" t="s">
        <v>1477</v>
      </c>
      <c r="B101" s="11"/>
      <c r="C101" s="33">
        <v>0</v>
      </c>
      <c r="D101" s="12"/>
      <c r="E101" s="12">
        <v>0</v>
      </c>
    </row>
    <row r="102" spans="1:5" ht="14.25">
      <c r="A102" s="29" t="s">
        <v>1478</v>
      </c>
      <c r="B102" s="11"/>
      <c r="C102" s="33">
        <v>0</v>
      </c>
      <c r="D102" s="12"/>
      <c r="E102" s="12"/>
    </row>
    <row r="103" spans="1:5" ht="14.25">
      <c r="A103" s="29" t="s">
        <v>1479</v>
      </c>
      <c r="B103" s="11">
        <v>58</v>
      </c>
      <c r="C103" s="33">
        <v>56</v>
      </c>
      <c r="D103" s="12">
        <f>C103/B103</f>
        <v>0.9655172413793104</v>
      </c>
      <c r="E103" s="12">
        <v>0.4409448818897638</v>
      </c>
    </row>
    <row r="104" spans="1:5" ht="14.25">
      <c r="A104" s="29" t="s">
        <v>1480</v>
      </c>
      <c r="B104" s="11"/>
      <c r="C104" s="33">
        <v>0</v>
      </c>
      <c r="D104" s="12"/>
      <c r="E104" s="12"/>
    </row>
    <row r="105" spans="1:5" ht="14.25">
      <c r="A105" s="29" t="s">
        <v>1481</v>
      </c>
      <c r="B105" s="11"/>
      <c r="C105" s="33">
        <v>0</v>
      </c>
      <c r="D105" s="12"/>
      <c r="E105" s="12"/>
    </row>
    <row r="106" spans="1:5" ht="14.25">
      <c r="A106" s="29" t="s">
        <v>1482</v>
      </c>
      <c r="B106" s="11"/>
      <c r="C106" s="33">
        <v>0</v>
      </c>
      <c r="D106" s="12"/>
      <c r="E106" s="12"/>
    </row>
    <row r="107" spans="1:5" ht="14.25">
      <c r="A107" s="29" t="s">
        <v>1483</v>
      </c>
      <c r="B107" s="11"/>
      <c r="C107" s="33">
        <v>0</v>
      </c>
      <c r="D107" s="12"/>
      <c r="E107" s="12"/>
    </row>
    <row r="108" spans="1:5" ht="14.25">
      <c r="A108" s="29" t="s">
        <v>1484</v>
      </c>
      <c r="B108" s="11"/>
      <c r="C108" s="33"/>
      <c r="D108" s="12"/>
      <c r="E108" s="12"/>
    </row>
    <row r="109" spans="1:5" ht="14.25">
      <c r="A109" s="27" t="s">
        <v>1485</v>
      </c>
      <c r="B109" s="11"/>
      <c r="C109" s="33">
        <v>0</v>
      </c>
      <c r="D109" s="12"/>
      <c r="E109" s="12"/>
    </row>
    <row r="110" spans="1:5" ht="14.25">
      <c r="A110" s="27" t="s">
        <v>1486</v>
      </c>
      <c r="B110" s="11"/>
      <c r="C110" s="35">
        <v>0</v>
      </c>
      <c r="D110" s="12"/>
      <c r="E110" s="12"/>
    </row>
    <row r="111" spans="1:5" ht="14.25">
      <c r="A111" s="27" t="s">
        <v>1487</v>
      </c>
      <c r="B111" s="11">
        <f>B112</f>
        <v>19095</v>
      </c>
      <c r="C111" s="33">
        <f>C112</f>
        <v>5039</v>
      </c>
      <c r="D111" s="12">
        <f aca="true" t="shared" si="1" ref="D111:D120">C111/B111</f>
        <v>0.2638910709609846</v>
      </c>
      <c r="E111" s="12">
        <v>0.10411157024793388</v>
      </c>
    </row>
    <row r="112" spans="1:5" ht="14.25">
      <c r="A112" s="27" t="s">
        <v>1488</v>
      </c>
      <c r="B112" s="11">
        <f>B113</f>
        <v>19095</v>
      </c>
      <c r="C112" s="33">
        <f>C113</f>
        <v>5039</v>
      </c>
      <c r="D112" s="12">
        <f t="shared" si="1"/>
        <v>0.2638910709609846</v>
      </c>
      <c r="E112" s="12">
        <v>0.10411157024793388</v>
      </c>
    </row>
    <row r="113" spans="1:5" ht="14.25">
      <c r="A113" s="29" t="s">
        <v>1489</v>
      </c>
      <c r="B113" s="11">
        <v>19095</v>
      </c>
      <c r="C113" s="33">
        <v>5039</v>
      </c>
      <c r="D113" s="12">
        <f t="shared" si="1"/>
        <v>0.2638910709609846</v>
      </c>
      <c r="E113" s="12">
        <v>0.10411157024793388</v>
      </c>
    </row>
    <row r="114" spans="1:5" ht="14.25">
      <c r="A114" s="27" t="s">
        <v>1490</v>
      </c>
      <c r="B114" s="11">
        <f>B115</f>
        <v>2703</v>
      </c>
      <c r="C114" s="11">
        <f>C115</f>
        <v>2703</v>
      </c>
      <c r="D114" s="12">
        <f t="shared" si="1"/>
        <v>1</v>
      </c>
      <c r="E114" s="12">
        <v>1.5816266822703335</v>
      </c>
    </row>
    <row r="115" spans="1:5" ht="14.25">
      <c r="A115" s="27" t="s">
        <v>1491</v>
      </c>
      <c r="B115" s="11">
        <v>2703</v>
      </c>
      <c r="C115" s="11">
        <f>SUM(C116:C118)</f>
        <v>2703</v>
      </c>
      <c r="D115" s="12">
        <f t="shared" si="1"/>
        <v>1</v>
      </c>
      <c r="E115" s="12">
        <v>1.5816266822703335</v>
      </c>
    </row>
    <row r="116" spans="1:5" ht="14.25">
      <c r="A116" s="29" t="s">
        <v>1492</v>
      </c>
      <c r="B116" s="11">
        <v>478</v>
      </c>
      <c r="C116" s="11">
        <v>478</v>
      </c>
      <c r="D116" s="12">
        <f t="shared" si="1"/>
        <v>1</v>
      </c>
      <c r="E116" s="12">
        <v>0.6398929049531459</v>
      </c>
    </row>
    <row r="117" spans="1:5" ht="14.25">
      <c r="A117" s="29" t="s">
        <v>1493</v>
      </c>
      <c r="B117" s="11">
        <v>495</v>
      </c>
      <c r="C117" s="11">
        <v>495</v>
      </c>
      <c r="D117" s="12">
        <f t="shared" si="1"/>
        <v>1</v>
      </c>
      <c r="E117" s="12">
        <v>1</v>
      </c>
    </row>
    <row r="118" spans="1:5" ht="14.25">
      <c r="A118" s="29" t="s">
        <v>1494</v>
      </c>
      <c r="B118" s="11">
        <v>1730</v>
      </c>
      <c r="C118" s="11">
        <v>1730</v>
      </c>
      <c r="D118" s="12">
        <f t="shared" si="1"/>
        <v>1</v>
      </c>
      <c r="E118" s="12">
        <v>3.7044967880085653</v>
      </c>
    </row>
    <row r="119" spans="1:5" ht="14.25">
      <c r="A119" s="27" t="s">
        <v>1495</v>
      </c>
      <c r="B119" s="11">
        <f>B120</f>
        <v>19</v>
      </c>
      <c r="C119" s="11">
        <f>C120</f>
        <v>19</v>
      </c>
      <c r="D119" s="12">
        <f t="shared" si="1"/>
        <v>1</v>
      </c>
      <c r="E119" s="12">
        <v>0.3584905660377358</v>
      </c>
    </row>
    <row r="120" spans="1:5" ht="14.25">
      <c r="A120" s="27" t="s">
        <v>1496</v>
      </c>
      <c r="B120" s="11">
        <v>19</v>
      </c>
      <c r="C120" s="11">
        <f>SUM(C121:C123)</f>
        <v>19</v>
      </c>
      <c r="D120" s="12">
        <f t="shared" si="1"/>
        <v>1</v>
      </c>
      <c r="E120" s="12">
        <v>0.3584905660377358</v>
      </c>
    </row>
    <row r="121" spans="1:5" ht="14.25">
      <c r="A121" s="29" t="s">
        <v>1497</v>
      </c>
      <c r="B121" s="11"/>
      <c r="C121" s="11"/>
      <c r="D121" s="12"/>
      <c r="E121" s="12">
        <v>0</v>
      </c>
    </row>
    <row r="122" spans="1:5" ht="14.25">
      <c r="A122" s="29" t="s">
        <v>1498</v>
      </c>
      <c r="B122" s="11"/>
      <c r="C122" s="11"/>
      <c r="D122" s="12"/>
      <c r="E122" s="12"/>
    </row>
    <row r="123" spans="1:5" ht="14.25">
      <c r="A123" s="29" t="s">
        <v>1499</v>
      </c>
      <c r="B123" s="11">
        <v>19</v>
      </c>
      <c r="C123" s="11">
        <v>19</v>
      </c>
      <c r="D123" s="12">
        <f>C123/B123</f>
        <v>1</v>
      </c>
      <c r="E123" s="12">
        <v>0.36538461538461536</v>
      </c>
    </row>
    <row r="124" spans="1:5" ht="14.25">
      <c r="A124" s="27" t="s">
        <v>1500</v>
      </c>
      <c r="B124" s="11"/>
      <c r="C124" s="11"/>
      <c r="D124" s="12"/>
      <c r="E124" s="12">
        <v>0</v>
      </c>
    </row>
    <row r="125" spans="1:5" ht="14.25">
      <c r="A125" s="27" t="s">
        <v>1227</v>
      </c>
      <c r="B125" s="11"/>
      <c r="C125" s="11"/>
      <c r="D125" s="12"/>
      <c r="E125" s="12">
        <v>0</v>
      </c>
    </row>
    <row r="126" spans="1:5" ht="14.25">
      <c r="A126" s="29" t="s">
        <v>1501</v>
      </c>
      <c r="B126" s="11"/>
      <c r="C126" s="11"/>
      <c r="D126" s="12"/>
      <c r="E126" s="12">
        <v>0</v>
      </c>
    </row>
    <row r="127" spans="1:5" ht="14.25">
      <c r="A127" s="29" t="s">
        <v>1502</v>
      </c>
      <c r="B127" s="11"/>
      <c r="C127" s="11"/>
      <c r="D127" s="12"/>
      <c r="E127" s="12">
        <v>0</v>
      </c>
    </row>
    <row r="128" spans="1:5" ht="14.25">
      <c r="A128" s="27" t="s">
        <v>1503</v>
      </c>
      <c r="B128" s="11"/>
      <c r="C128" s="11"/>
      <c r="D128" s="12"/>
      <c r="E128" s="12">
        <v>0</v>
      </c>
    </row>
    <row r="129" spans="1:5" ht="14.25">
      <c r="A129" s="29" t="s">
        <v>1504</v>
      </c>
      <c r="B129" s="11"/>
      <c r="C129" s="11"/>
      <c r="D129" s="12"/>
      <c r="E129" s="12">
        <v>0</v>
      </c>
    </row>
    <row r="130" spans="1:5" ht="14.25">
      <c r="A130" s="27" t="s">
        <v>1373</v>
      </c>
      <c r="B130" s="32">
        <f>SUM(B5,B11,B23,B64,B80,B86,B114,B119,B124)</f>
        <v>128194</v>
      </c>
      <c r="C130" s="32">
        <f>SUM(C5,C11,C23,C64,C80,C86,C114,C119,C124)</f>
        <v>107691</v>
      </c>
      <c r="D130" s="12">
        <f>C130/B130</f>
        <v>0.8400627174438742</v>
      </c>
      <c r="E130" s="12">
        <v>1.103674096848578</v>
      </c>
    </row>
    <row r="131" spans="1:5" ht="14.25">
      <c r="A131" s="27" t="s">
        <v>126</v>
      </c>
      <c r="B131" s="11"/>
      <c r="C131" s="11"/>
      <c r="D131" s="12"/>
      <c r="E131" s="12">
        <v>0</v>
      </c>
    </row>
    <row r="132" spans="1:5" ht="14.25">
      <c r="A132" s="27" t="s">
        <v>127</v>
      </c>
      <c r="B132" s="11">
        <f>SUM(B133:B138)</f>
        <v>113122</v>
      </c>
      <c r="C132" s="11">
        <f>SUM(C133:C138)</f>
        <v>127213</v>
      </c>
      <c r="D132" s="12">
        <f>C132/B132</f>
        <v>1.1245646293382365</v>
      </c>
      <c r="E132" s="12">
        <v>1.297019810156911</v>
      </c>
    </row>
    <row r="133" spans="1:5" ht="14.25">
      <c r="A133" s="27" t="s">
        <v>1374</v>
      </c>
      <c r="B133" s="11"/>
      <c r="C133" s="11"/>
      <c r="D133" s="12"/>
      <c r="E133" s="12">
        <v>0</v>
      </c>
    </row>
    <row r="134" spans="1:5" ht="14.25">
      <c r="A134" s="27" t="s">
        <v>1505</v>
      </c>
      <c r="B134" s="11"/>
      <c r="C134" s="11"/>
      <c r="D134" s="12"/>
      <c r="E134" s="12"/>
    </row>
    <row r="135" spans="1:5" ht="14.25">
      <c r="A135" s="27" t="s">
        <v>1506</v>
      </c>
      <c r="B135" s="11"/>
      <c r="C135" s="11"/>
      <c r="D135" s="12"/>
      <c r="E135" s="12"/>
    </row>
    <row r="136" spans="1:5" ht="14.25">
      <c r="A136" s="27" t="s">
        <v>1375</v>
      </c>
      <c r="B136" s="11">
        <v>113122</v>
      </c>
      <c r="C136" s="11">
        <v>106710</v>
      </c>
      <c r="D136" s="12">
        <f>C136/B136</f>
        <v>0.9433178338431074</v>
      </c>
      <c r="E136" s="12">
        <v>1.1649944867189974</v>
      </c>
    </row>
    <row r="137" spans="1:5" ht="14.25">
      <c r="A137" s="27" t="s">
        <v>1376</v>
      </c>
      <c r="B137" s="11"/>
      <c r="C137" s="11"/>
      <c r="D137" s="12"/>
      <c r="E137" s="12"/>
    </row>
    <row r="138" spans="1:5" ht="14.25">
      <c r="A138" s="27" t="s">
        <v>1377</v>
      </c>
      <c r="B138" s="11"/>
      <c r="C138" s="11">
        <v>20503</v>
      </c>
      <c r="D138" s="12"/>
      <c r="E138" s="12">
        <v>3.1861693861693863</v>
      </c>
    </row>
    <row r="139" spans="1:5" ht="14.25">
      <c r="A139" s="27" t="s">
        <v>136</v>
      </c>
      <c r="B139" s="32">
        <f>SUM(B130:B132)</f>
        <v>241316</v>
      </c>
      <c r="C139" s="32">
        <f>SUM(C130:C132)</f>
        <v>234904</v>
      </c>
      <c r="D139" s="12">
        <f>C139/B139</f>
        <v>0.9734290308143679</v>
      </c>
      <c r="E139" s="12">
        <v>1.153769456327942</v>
      </c>
    </row>
  </sheetData>
  <sheetProtection/>
  <mergeCells count="1">
    <mergeCell ref="A2:E2"/>
  </mergeCells>
  <printOptions/>
  <pageMargins left="0.75" right="0.16" top="0.39" bottom="0.39" header="0.51" footer="0.51"/>
  <pageSetup horizontalDpi="600" verticalDpi="600" orientation="portrait" paperSize="9" scale="9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G29" sqref="G29"/>
    </sheetView>
  </sheetViews>
  <sheetFormatPr defaultColWidth="9.00390625" defaultRowHeight="14.25"/>
  <cols>
    <col min="1" max="1" width="27.50390625" style="0" customWidth="1"/>
  </cols>
  <sheetData>
    <row r="1" ht="14.25">
      <c r="A1" s="7" t="s">
        <v>1507</v>
      </c>
    </row>
    <row r="2" ht="29.25" customHeight="1">
      <c r="A2" s="23" t="s">
        <v>1508</v>
      </c>
    </row>
    <row r="3" spans="1:11" ht="20.25">
      <c r="A3" s="2" t="s">
        <v>1509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14.25">
      <c r="K4" t="s">
        <v>55</v>
      </c>
    </row>
    <row r="5" spans="1:11" ht="14.25">
      <c r="A5" s="10" t="s">
        <v>1510</v>
      </c>
      <c r="B5" s="11" t="s">
        <v>1262</v>
      </c>
      <c r="C5" s="11" t="s">
        <v>1263</v>
      </c>
      <c r="D5" s="11" t="s">
        <v>1263</v>
      </c>
      <c r="E5" s="11" t="s">
        <v>1263</v>
      </c>
      <c r="F5" s="11" t="s">
        <v>1263</v>
      </c>
      <c r="G5" s="11" t="s">
        <v>1264</v>
      </c>
      <c r="H5" s="11" t="s">
        <v>1264</v>
      </c>
      <c r="I5" s="11" t="s">
        <v>1264</v>
      </c>
      <c r="J5" s="11" t="s">
        <v>1264</v>
      </c>
      <c r="K5" s="11" t="s">
        <v>1264</v>
      </c>
    </row>
    <row r="6" spans="1:11" ht="14.25">
      <c r="A6" s="11" t="s">
        <v>1361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4.25">
      <c r="A7" s="11" t="s">
        <v>1362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4.25">
      <c r="A8" s="11" t="s">
        <v>1363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4.25">
      <c r="A9" s="11" t="s">
        <v>1364</v>
      </c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14.25">
      <c r="A10" s="11" t="s">
        <v>1365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4.25">
      <c r="A11" s="11" t="s">
        <v>1366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4.25">
      <c r="A12" s="11" t="s">
        <v>1367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4.25">
      <c r="A13" s="11" t="s">
        <v>1368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4.25">
      <c r="A14" s="11" t="s">
        <v>1369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14.25">
      <c r="A15" s="11" t="s">
        <v>1370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4.25">
      <c r="A16" s="11" t="s">
        <v>1371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4.25">
      <c r="A17" s="11" t="s">
        <v>125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</row>
  </sheetData>
  <sheetProtection/>
  <mergeCells count="1">
    <mergeCell ref="A3:K3"/>
  </mergeCells>
  <printOptions/>
  <pageMargins left="0.75" right="0.75" top="1" bottom="1" header="0.5" footer="0.5"/>
  <pageSetup horizontalDpi="600" verticalDpi="600" orientation="portrait" paperSize="9" scale="64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B30" sqref="B30"/>
    </sheetView>
  </sheetViews>
  <sheetFormatPr defaultColWidth="9.00390625" defaultRowHeight="14.25"/>
  <cols>
    <col min="1" max="1" width="30.75390625" style="14" customWidth="1"/>
    <col min="2" max="2" width="12.75390625" style="14" customWidth="1"/>
    <col min="3" max="3" width="9.00390625" style="14" customWidth="1"/>
    <col min="4" max="4" width="12.625" style="14" customWidth="1"/>
    <col min="5" max="5" width="14.375" style="14" customWidth="1"/>
    <col min="6" max="16384" width="9.00390625" style="14" customWidth="1"/>
  </cols>
  <sheetData>
    <row r="1" ht="14.25">
      <c r="A1" s="15" t="s">
        <v>1511</v>
      </c>
    </row>
    <row r="2" spans="1:5" ht="15.75">
      <c r="A2" s="16" t="s">
        <v>1512</v>
      </c>
      <c r="B2" s="16"/>
      <c r="C2" s="16"/>
      <c r="D2" s="16"/>
      <c r="E2" s="16"/>
    </row>
    <row r="3" spans="1:5" ht="15">
      <c r="A3" s="14" t="s">
        <v>1513</v>
      </c>
      <c r="E3" s="14" t="s">
        <v>55</v>
      </c>
    </row>
    <row r="4" spans="1:5" ht="33" customHeight="1">
      <c r="A4" s="17" t="s">
        <v>56</v>
      </c>
      <c r="B4" s="17" t="s">
        <v>57</v>
      </c>
      <c r="C4" s="17" t="s">
        <v>58</v>
      </c>
      <c r="D4" s="21" t="s">
        <v>59</v>
      </c>
      <c r="E4" s="21" t="s">
        <v>60</v>
      </c>
    </row>
    <row r="5" spans="1:5" ht="15">
      <c r="A5" s="19" t="s">
        <v>1514</v>
      </c>
      <c r="B5" s="19">
        <v>309</v>
      </c>
      <c r="C5" s="19">
        <v>376</v>
      </c>
      <c r="D5" s="22">
        <f>C5/B5</f>
        <v>1.2168284789644013</v>
      </c>
      <c r="E5" s="22">
        <v>1.6</v>
      </c>
    </row>
    <row r="6" spans="1:5" ht="15">
      <c r="A6" s="19" t="s">
        <v>1515</v>
      </c>
      <c r="B6" s="19"/>
      <c r="C6" s="19"/>
      <c r="D6" s="19"/>
      <c r="E6" s="22"/>
    </row>
    <row r="7" spans="1:5" ht="15">
      <c r="A7" s="19" t="s">
        <v>1516</v>
      </c>
      <c r="B7" s="19"/>
      <c r="C7" s="19"/>
      <c r="D7" s="19"/>
      <c r="E7" s="22"/>
    </row>
    <row r="8" spans="1:5" ht="15">
      <c r="A8" s="19" t="s">
        <v>1517</v>
      </c>
      <c r="B8" s="19"/>
      <c r="C8" s="19"/>
      <c r="D8" s="19"/>
      <c r="E8" s="22"/>
    </row>
    <row r="9" spans="1:5" ht="15">
      <c r="A9" s="19" t="s">
        <v>1518</v>
      </c>
      <c r="B9" s="19"/>
      <c r="C9" s="19"/>
      <c r="D9" s="19"/>
      <c r="E9" s="22"/>
    </row>
    <row r="10" spans="1:5" ht="15">
      <c r="A10" s="19" t="s">
        <v>1354</v>
      </c>
      <c r="B10" s="19">
        <f>SUM(B5:B9)</f>
        <v>309</v>
      </c>
      <c r="C10" s="19">
        <f>SUM(C5:C9)</f>
        <v>376</v>
      </c>
      <c r="D10" s="22">
        <f>C10/B10</f>
        <v>1.2168284789644013</v>
      </c>
      <c r="E10" s="22">
        <v>1.6</v>
      </c>
    </row>
    <row r="11" spans="1:5" ht="15">
      <c r="A11" s="19" t="s">
        <v>1519</v>
      </c>
      <c r="B11" s="19"/>
      <c r="C11" s="19">
        <v>10</v>
      </c>
      <c r="D11" s="19"/>
      <c r="E11" s="22">
        <v>2</v>
      </c>
    </row>
    <row r="12" spans="1:5" ht="15">
      <c r="A12" s="19" t="s">
        <v>1520</v>
      </c>
      <c r="B12" s="19"/>
      <c r="C12" s="19"/>
      <c r="D12" s="19"/>
      <c r="E12" s="22"/>
    </row>
    <row r="13" spans="1:5" ht="15">
      <c r="A13" s="19" t="s">
        <v>98</v>
      </c>
      <c r="B13" s="19">
        <f>SUM(B10:B12)</f>
        <v>309</v>
      </c>
      <c r="C13" s="19">
        <f>SUM(C10:C12)</f>
        <v>386</v>
      </c>
      <c r="D13" s="22">
        <f>C13/B13</f>
        <v>1.249190938511327</v>
      </c>
      <c r="E13" s="22">
        <v>1.6083333333333334</v>
      </c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5" sqref="A5"/>
    </sheetView>
  </sheetViews>
  <sheetFormatPr defaultColWidth="9.00390625" defaultRowHeight="14.25"/>
  <cols>
    <col min="1" max="1" width="37.375" style="14" customWidth="1"/>
    <col min="2" max="2" width="11.25390625" style="14" customWidth="1"/>
    <col min="3" max="3" width="9.00390625" style="14" customWidth="1"/>
    <col min="4" max="4" width="12.125" style="14" customWidth="1"/>
    <col min="5" max="5" width="14.00390625" style="14" customWidth="1"/>
    <col min="6" max="16384" width="9.00390625" style="14" customWidth="1"/>
  </cols>
  <sheetData>
    <row r="1" ht="14.25">
      <c r="A1" s="15" t="s">
        <v>1521</v>
      </c>
    </row>
    <row r="2" spans="1:5" ht="15.75">
      <c r="A2" s="16" t="s">
        <v>1522</v>
      </c>
      <c r="B2" s="16"/>
      <c r="C2" s="16"/>
      <c r="D2" s="16"/>
      <c r="E2" s="16"/>
    </row>
    <row r="3" spans="1:5" ht="15">
      <c r="A3" s="14" t="s">
        <v>1513</v>
      </c>
      <c r="E3" s="14" t="s">
        <v>55</v>
      </c>
    </row>
    <row r="4" spans="1:5" ht="35.25" customHeight="1">
      <c r="A4" s="17" t="s">
        <v>56</v>
      </c>
      <c r="B4" s="17" t="s">
        <v>57</v>
      </c>
      <c r="C4" s="17" t="s">
        <v>58</v>
      </c>
      <c r="D4" s="21" t="s">
        <v>59</v>
      </c>
      <c r="E4" s="21" t="s">
        <v>60</v>
      </c>
    </row>
    <row r="5" spans="1:5" ht="15">
      <c r="A5" s="19" t="s">
        <v>1523</v>
      </c>
      <c r="B5" s="11">
        <v>60</v>
      </c>
      <c r="C5" s="11">
        <v>54</v>
      </c>
      <c r="D5" s="12">
        <f>C5/B5</f>
        <v>0.9</v>
      </c>
      <c r="E5" s="12">
        <f>54/179</f>
        <v>0.3016759776536313</v>
      </c>
    </row>
    <row r="6" spans="1:5" ht="15">
      <c r="A6" s="19" t="s">
        <v>1524</v>
      </c>
      <c r="B6" s="19">
        <v>0</v>
      </c>
      <c r="C6" s="19">
        <v>0</v>
      </c>
      <c r="D6" s="19"/>
      <c r="E6" s="12"/>
    </row>
    <row r="7" spans="1:5" ht="15">
      <c r="A7" s="19" t="s">
        <v>1525</v>
      </c>
      <c r="B7" s="19">
        <v>0</v>
      </c>
      <c r="C7" s="19">
        <v>0</v>
      </c>
      <c r="D7" s="19"/>
      <c r="E7" s="12"/>
    </row>
    <row r="8" spans="1:5" ht="15">
      <c r="A8" s="19" t="s">
        <v>1526</v>
      </c>
      <c r="B8" s="19">
        <v>0</v>
      </c>
      <c r="C8" s="19">
        <v>0</v>
      </c>
      <c r="D8" s="19"/>
      <c r="E8" s="12"/>
    </row>
    <row r="9" spans="1:5" ht="15">
      <c r="A9" s="19" t="s">
        <v>1527</v>
      </c>
      <c r="B9" s="11">
        <v>0</v>
      </c>
      <c r="C9" s="11">
        <v>0</v>
      </c>
      <c r="D9" s="12"/>
      <c r="E9" s="12"/>
    </row>
    <row r="10" spans="1:5" ht="15">
      <c r="A10" s="19" t="s">
        <v>125</v>
      </c>
      <c r="B10" s="11">
        <f>SUM(B5:B9)</f>
        <v>60</v>
      </c>
      <c r="C10" s="11">
        <f>SUM(C5:C9)</f>
        <v>54</v>
      </c>
      <c r="D10" s="12">
        <f>C10/B10</f>
        <v>0.9</v>
      </c>
      <c r="E10" s="12">
        <f>54/179</f>
        <v>0.3016759776536313</v>
      </c>
    </row>
    <row r="11" spans="1:5" ht="15">
      <c r="A11" s="19" t="s">
        <v>1528</v>
      </c>
      <c r="B11" s="11">
        <v>259</v>
      </c>
      <c r="C11" s="11">
        <v>326</v>
      </c>
      <c r="D11" s="12">
        <f>C11/B11</f>
        <v>1.2586872586872586</v>
      </c>
      <c r="E11" s="12">
        <f>326/61</f>
        <v>5.344262295081967</v>
      </c>
    </row>
    <row r="12" spans="1:5" ht="15">
      <c r="A12" s="19" t="s">
        <v>1529</v>
      </c>
      <c r="B12" s="19">
        <v>0</v>
      </c>
      <c r="C12" s="19">
        <v>0</v>
      </c>
      <c r="D12" s="19"/>
      <c r="E12" s="12"/>
    </row>
    <row r="13" spans="1:5" ht="15">
      <c r="A13" s="19" t="s">
        <v>136</v>
      </c>
      <c r="B13" s="11">
        <f>SUM(B10:B12)</f>
        <v>319</v>
      </c>
      <c r="C13" s="11">
        <f>SUM(C10:C12)</f>
        <v>380</v>
      </c>
      <c r="D13" s="12">
        <f>C13/B13</f>
        <v>1.1912225705329154</v>
      </c>
      <c r="E13" s="12">
        <f>38/24</f>
        <v>1.5833333333333333</v>
      </c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scale="96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7">
      <selection activeCell="H22" sqref="H22"/>
    </sheetView>
  </sheetViews>
  <sheetFormatPr defaultColWidth="9.00390625" defaultRowHeight="14.25"/>
  <cols>
    <col min="1" max="1" width="40.125" style="0" customWidth="1"/>
    <col min="2" max="2" width="9.25390625" style="0" customWidth="1"/>
    <col min="4" max="4" width="12.375" style="0" customWidth="1"/>
    <col min="5" max="5" width="12.625" style="0" customWidth="1"/>
  </cols>
  <sheetData>
    <row r="1" ht="14.25">
      <c r="A1" s="7" t="s">
        <v>1530</v>
      </c>
    </row>
    <row r="2" spans="1:5" ht="20.25">
      <c r="A2" s="2" t="s">
        <v>1531</v>
      </c>
      <c r="B2" s="2"/>
      <c r="C2" s="2"/>
      <c r="D2" s="2"/>
      <c r="E2" s="2"/>
    </row>
    <row r="3" ht="14.25">
      <c r="E3" t="s">
        <v>55</v>
      </c>
    </row>
    <row r="4" spans="1:5" ht="39.75" customHeight="1">
      <c r="A4" s="8" t="s">
        <v>1532</v>
      </c>
      <c r="B4" s="9" t="s">
        <v>57</v>
      </c>
      <c r="C4" s="9" t="s">
        <v>58</v>
      </c>
      <c r="D4" s="9" t="s">
        <v>59</v>
      </c>
      <c r="E4" s="9" t="s">
        <v>60</v>
      </c>
    </row>
    <row r="5" spans="1:5" ht="14.25">
      <c r="A5" s="11" t="s">
        <v>1514</v>
      </c>
      <c r="B5" s="11">
        <f>SUM(B6:B24)</f>
        <v>309</v>
      </c>
      <c r="C5" s="11">
        <f>SUM(C6:C27)</f>
        <v>376.2299999999999</v>
      </c>
      <c r="D5" s="12">
        <f>C5/B5</f>
        <v>1.2175728155339802</v>
      </c>
      <c r="E5" s="12">
        <v>1.600978723404255</v>
      </c>
    </row>
    <row r="6" spans="1:5" ht="15">
      <c r="A6" s="19" t="s">
        <v>1533</v>
      </c>
      <c r="B6" s="11">
        <v>29</v>
      </c>
      <c r="C6" s="11">
        <v>29.76</v>
      </c>
      <c r="D6" s="12">
        <f>C6/B6</f>
        <v>1.0262068965517241</v>
      </c>
      <c r="E6" s="12">
        <v>0.45784615384615385</v>
      </c>
    </row>
    <row r="7" spans="1:5" ht="15">
      <c r="A7" s="19" t="s">
        <v>1534</v>
      </c>
      <c r="B7" s="11">
        <v>54</v>
      </c>
      <c r="C7" s="11">
        <v>98.07</v>
      </c>
      <c r="D7" s="12">
        <f>C7/B7</f>
        <v>1.816111111111111</v>
      </c>
      <c r="E7" s="12">
        <v>2.335</v>
      </c>
    </row>
    <row r="8" spans="1:5" ht="15">
      <c r="A8" s="19" t="s">
        <v>1535</v>
      </c>
      <c r="B8" s="11">
        <v>3</v>
      </c>
      <c r="C8" s="11">
        <v>2.81</v>
      </c>
      <c r="D8" s="12">
        <f aca="true" t="shared" si="0" ref="D8:D27">C8/B8</f>
        <v>0.9366666666666666</v>
      </c>
      <c r="E8" s="12">
        <v>2.81</v>
      </c>
    </row>
    <row r="9" spans="1:5" ht="15">
      <c r="A9" s="19" t="s">
        <v>1536</v>
      </c>
      <c r="B9" s="11">
        <v>4</v>
      </c>
      <c r="C9" s="11">
        <v>4.32</v>
      </c>
      <c r="D9" s="12">
        <f t="shared" si="0"/>
        <v>1.08</v>
      </c>
      <c r="E9" s="12">
        <v>1.08</v>
      </c>
    </row>
    <row r="10" spans="1:5" ht="15">
      <c r="A10" s="19" t="s">
        <v>1537</v>
      </c>
      <c r="B10" s="11">
        <v>69</v>
      </c>
      <c r="C10" s="11">
        <v>75.13</v>
      </c>
      <c r="D10" s="12">
        <f t="shared" si="0"/>
        <v>1.0888405797101448</v>
      </c>
      <c r="E10" s="12">
        <v>6.829999999999999</v>
      </c>
    </row>
    <row r="11" spans="1:5" ht="15">
      <c r="A11" s="19" t="s">
        <v>1538</v>
      </c>
      <c r="B11" s="11">
        <v>5</v>
      </c>
      <c r="C11" s="11">
        <v>5.33</v>
      </c>
      <c r="D11" s="12">
        <f t="shared" si="0"/>
        <v>1.066</v>
      </c>
      <c r="E11" s="12">
        <v>0.8883333333333333</v>
      </c>
    </row>
    <row r="12" spans="1:5" ht="15">
      <c r="A12" s="19" t="s">
        <v>1539</v>
      </c>
      <c r="B12" s="11">
        <v>27</v>
      </c>
      <c r="C12" s="11">
        <v>25.5</v>
      </c>
      <c r="D12" s="12">
        <f t="shared" si="0"/>
        <v>0.9444444444444444</v>
      </c>
      <c r="E12" s="12">
        <v>2.3181818181818183</v>
      </c>
    </row>
    <row r="13" spans="1:5" ht="15">
      <c r="A13" s="19" t="s">
        <v>1540</v>
      </c>
      <c r="B13" s="11">
        <v>1</v>
      </c>
      <c r="C13" s="11">
        <v>0.57</v>
      </c>
      <c r="D13" s="12">
        <f t="shared" si="0"/>
        <v>0.57</v>
      </c>
      <c r="E13" s="12">
        <v>0.57</v>
      </c>
    </row>
    <row r="14" spans="1:5" ht="15">
      <c r="A14" s="19" t="s">
        <v>1541</v>
      </c>
      <c r="B14" s="11">
        <v>1</v>
      </c>
      <c r="C14" s="11">
        <v>0.91</v>
      </c>
      <c r="D14" s="12">
        <f t="shared" si="0"/>
        <v>0.91</v>
      </c>
      <c r="E14" s="12">
        <v>0.455</v>
      </c>
    </row>
    <row r="15" spans="1:5" ht="15">
      <c r="A15" s="19" t="s">
        <v>1542</v>
      </c>
      <c r="B15" s="11">
        <v>1.5</v>
      </c>
      <c r="C15" s="11">
        <v>1.13</v>
      </c>
      <c r="D15" s="12">
        <f t="shared" si="0"/>
        <v>0.7533333333333333</v>
      </c>
      <c r="E15" s="12">
        <v>1.13</v>
      </c>
    </row>
    <row r="16" spans="1:5" ht="15">
      <c r="A16" s="19" t="s">
        <v>1543</v>
      </c>
      <c r="B16" s="11">
        <v>2.5</v>
      </c>
      <c r="C16" s="11">
        <v>2.22</v>
      </c>
      <c r="D16" s="12">
        <f t="shared" si="0"/>
        <v>0.8880000000000001</v>
      </c>
      <c r="E16" s="12">
        <v>1.11</v>
      </c>
    </row>
    <row r="17" spans="1:5" ht="15">
      <c r="A17" s="19" t="s">
        <v>1544</v>
      </c>
      <c r="B17" s="11">
        <v>0</v>
      </c>
      <c r="C17" s="11">
        <v>0</v>
      </c>
      <c r="D17" s="12"/>
      <c r="E17" s="12">
        <v>0</v>
      </c>
    </row>
    <row r="18" spans="1:5" ht="15">
      <c r="A18" s="19" t="s">
        <v>1545</v>
      </c>
      <c r="B18" s="11">
        <v>4</v>
      </c>
      <c r="C18" s="11">
        <v>3.92</v>
      </c>
      <c r="D18" s="12">
        <f t="shared" si="0"/>
        <v>0.98</v>
      </c>
      <c r="E18" s="12">
        <v>1.96</v>
      </c>
    </row>
    <row r="19" spans="1:5" ht="15">
      <c r="A19" s="19" t="s">
        <v>1546</v>
      </c>
      <c r="B19" s="11">
        <v>0</v>
      </c>
      <c r="C19" s="11">
        <v>0</v>
      </c>
      <c r="D19" s="12"/>
      <c r="E19" s="12">
        <v>0</v>
      </c>
    </row>
    <row r="20" spans="1:5" ht="15">
      <c r="A20" s="19" t="s">
        <v>1547</v>
      </c>
      <c r="B20" s="11">
        <v>0</v>
      </c>
      <c r="C20" s="11">
        <v>0</v>
      </c>
      <c r="D20" s="12"/>
      <c r="E20" s="12">
        <v>0</v>
      </c>
    </row>
    <row r="21" spans="1:5" ht="15">
      <c r="A21" s="19" t="s">
        <v>1548</v>
      </c>
      <c r="B21" s="11">
        <v>66</v>
      </c>
      <c r="C21" s="11">
        <v>65.52</v>
      </c>
      <c r="D21" s="12">
        <f t="shared" si="0"/>
        <v>0.9927272727272727</v>
      </c>
      <c r="E21" s="12">
        <v>1.337142857142857</v>
      </c>
    </row>
    <row r="22" spans="1:5" ht="15">
      <c r="A22" s="19" t="s">
        <v>1549</v>
      </c>
      <c r="B22" s="11">
        <v>10</v>
      </c>
      <c r="C22" s="11">
        <v>9.48</v>
      </c>
      <c r="D22" s="12">
        <f t="shared" si="0"/>
        <v>0.9480000000000001</v>
      </c>
      <c r="E22" s="12">
        <v>1.0533333333333335</v>
      </c>
    </row>
    <row r="23" spans="1:5" ht="15">
      <c r="A23" s="19" t="s">
        <v>1550</v>
      </c>
      <c r="B23" s="11"/>
      <c r="C23" s="11"/>
      <c r="D23" s="12"/>
      <c r="E23" s="12">
        <v>0</v>
      </c>
    </row>
    <row r="24" spans="1:5" ht="15">
      <c r="A24" s="19" t="s">
        <v>1551</v>
      </c>
      <c r="B24" s="11">
        <v>32</v>
      </c>
      <c r="C24" s="11">
        <v>31.95</v>
      </c>
      <c r="D24" s="12">
        <f t="shared" si="0"/>
        <v>0.9984375</v>
      </c>
      <c r="E24" s="12"/>
    </row>
    <row r="25" spans="1:5" ht="14.25">
      <c r="A25" s="20" t="s">
        <v>1552</v>
      </c>
      <c r="B25" s="11">
        <v>0.05</v>
      </c>
      <c r="C25" s="11">
        <v>0.02</v>
      </c>
      <c r="D25" s="12">
        <f t="shared" si="0"/>
        <v>0.39999999999999997</v>
      </c>
      <c r="E25" s="12"/>
    </row>
    <row r="26" spans="1:5" ht="14.25">
      <c r="A26" s="20" t="s">
        <v>1553</v>
      </c>
      <c r="B26" s="11">
        <v>0.5</v>
      </c>
      <c r="C26" s="11">
        <v>0.59</v>
      </c>
      <c r="D26" s="12">
        <f t="shared" si="0"/>
        <v>1.18</v>
      </c>
      <c r="E26" s="12"/>
    </row>
    <row r="27" spans="1:5" ht="14.25">
      <c r="A27" s="20" t="s">
        <v>1554</v>
      </c>
      <c r="B27" s="11">
        <v>19</v>
      </c>
      <c r="C27" s="11">
        <v>19</v>
      </c>
      <c r="D27" s="12">
        <f t="shared" si="0"/>
        <v>1</v>
      </c>
      <c r="E27" s="12"/>
    </row>
    <row r="28" spans="1:5" ht="14.25">
      <c r="A28" s="11" t="s">
        <v>1515</v>
      </c>
      <c r="B28" s="11">
        <v>0</v>
      </c>
      <c r="C28" s="11">
        <v>0</v>
      </c>
      <c r="D28" s="12"/>
      <c r="E28" s="12"/>
    </row>
    <row r="29" spans="1:5" ht="14.25">
      <c r="A29" s="11" t="s">
        <v>1555</v>
      </c>
      <c r="B29" s="11">
        <v>0</v>
      </c>
      <c r="C29" s="11">
        <v>0</v>
      </c>
      <c r="D29" s="12"/>
      <c r="E29" s="12"/>
    </row>
    <row r="30" spans="1:5" ht="14.25">
      <c r="A30" s="11" t="s">
        <v>1556</v>
      </c>
      <c r="B30" s="11">
        <v>0</v>
      </c>
      <c r="C30" s="11">
        <v>0</v>
      </c>
      <c r="D30" s="12"/>
      <c r="E30" s="12"/>
    </row>
    <row r="31" spans="1:5" ht="14.25">
      <c r="A31" s="11" t="s">
        <v>1557</v>
      </c>
      <c r="B31" s="11">
        <v>0</v>
      </c>
      <c r="C31" s="11">
        <v>0</v>
      </c>
      <c r="D31" s="12"/>
      <c r="E31" s="12"/>
    </row>
    <row r="32" spans="1:5" ht="14.25">
      <c r="A32" s="11" t="s">
        <v>1558</v>
      </c>
      <c r="B32" s="11">
        <v>0</v>
      </c>
      <c r="C32" s="11">
        <v>0</v>
      </c>
      <c r="D32" s="12"/>
      <c r="E32" s="12"/>
    </row>
    <row r="33" spans="1:5" ht="14.25">
      <c r="A33" s="11" t="s">
        <v>1516</v>
      </c>
      <c r="B33" s="11">
        <v>0</v>
      </c>
      <c r="C33" s="11">
        <v>0</v>
      </c>
      <c r="D33" s="12"/>
      <c r="E33" s="12"/>
    </row>
    <row r="34" spans="1:5" ht="14.25">
      <c r="A34" s="11" t="s">
        <v>1517</v>
      </c>
      <c r="B34" s="11">
        <v>0</v>
      </c>
      <c r="C34" s="11">
        <v>0</v>
      </c>
      <c r="D34" s="12"/>
      <c r="E34" s="12"/>
    </row>
    <row r="35" spans="1:5" ht="14.25">
      <c r="A35" s="11" t="s">
        <v>1518</v>
      </c>
      <c r="B35" s="11">
        <v>0</v>
      </c>
      <c r="C35" s="11">
        <v>0</v>
      </c>
      <c r="D35" s="12"/>
      <c r="E35" s="12"/>
    </row>
    <row r="36" spans="1:5" ht="14.25">
      <c r="A36" s="11" t="s">
        <v>1354</v>
      </c>
      <c r="B36" s="11">
        <f>SUM(B5,B28,B33:B35)</f>
        <v>309</v>
      </c>
      <c r="C36" s="11">
        <f>SUM(C5,C28,C33:C35)</f>
        <v>376.2299999999999</v>
      </c>
      <c r="D36" s="12">
        <f>C36/B36</f>
        <v>1.2175728155339802</v>
      </c>
      <c r="E36" s="12">
        <v>1.4417177914110428</v>
      </c>
    </row>
    <row r="37" spans="1:5" ht="14.25">
      <c r="A37" s="11" t="s">
        <v>1559</v>
      </c>
      <c r="B37" s="11">
        <v>0</v>
      </c>
      <c r="C37" s="11">
        <v>0</v>
      </c>
      <c r="D37" s="12"/>
      <c r="E37" s="12"/>
    </row>
    <row r="38" spans="1:5" ht="14.25">
      <c r="A38" s="11" t="s">
        <v>1560</v>
      </c>
      <c r="B38" s="11">
        <v>0</v>
      </c>
      <c r="C38" s="11">
        <v>0</v>
      </c>
      <c r="D38" s="12"/>
      <c r="E38" s="12"/>
    </row>
    <row r="39" spans="1:5" ht="14.25">
      <c r="A39" s="11" t="s">
        <v>98</v>
      </c>
      <c r="B39" s="11">
        <f>SUM(B36:B38)</f>
        <v>309</v>
      </c>
      <c r="C39" s="11">
        <f>SUM(C36:C38)</f>
        <v>376.2299999999999</v>
      </c>
      <c r="D39" s="12">
        <f>C39/B39</f>
        <v>1.2175728155339802</v>
      </c>
      <c r="E39" s="12">
        <v>1.4723926380368098</v>
      </c>
    </row>
  </sheetData>
  <sheetProtection/>
  <mergeCells count="1">
    <mergeCell ref="A2:E2"/>
  </mergeCells>
  <printOptions/>
  <pageMargins left="0.75" right="0.75" top="0.98" bottom="0.98" header="0.51" footer="0.51"/>
  <pageSetup horizontalDpi="600" verticalDpi="600" orientation="portrait" paperSize="9" scale="97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H39" sqref="H39"/>
    </sheetView>
  </sheetViews>
  <sheetFormatPr defaultColWidth="9.00390625" defaultRowHeight="14.25"/>
  <cols>
    <col min="1" max="1" width="39.125" style="0" customWidth="1"/>
    <col min="2" max="2" width="11.125" style="0" customWidth="1"/>
    <col min="4" max="4" width="12.375" style="0" customWidth="1"/>
    <col min="5" max="5" width="14.25390625" style="0" customWidth="1"/>
  </cols>
  <sheetData>
    <row r="1" ht="14.25">
      <c r="A1" s="7" t="s">
        <v>1561</v>
      </c>
    </row>
    <row r="2" spans="1:5" ht="20.25">
      <c r="A2" s="2" t="s">
        <v>1562</v>
      </c>
      <c r="B2" s="2"/>
      <c r="C2" s="2"/>
      <c r="D2" s="2"/>
      <c r="E2" s="2"/>
    </row>
    <row r="3" ht="14.25">
      <c r="E3" t="s">
        <v>55</v>
      </c>
    </row>
    <row r="4" spans="1:5" ht="38.25" customHeight="1">
      <c r="A4" s="8" t="s">
        <v>1510</v>
      </c>
      <c r="B4" s="9" t="s">
        <v>57</v>
      </c>
      <c r="C4" s="9" t="s">
        <v>58</v>
      </c>
      <c r="D4" s="9" t="s">
        <v>1563</v>
      </c>
      <c r="E4" s="9" t="s">
        <v>1564</v>
      </c>
    </row>
    <row r="5" spans="1:5" ht="14.25">
      <c r="A5" s="11" t="s">
        <v>1523</v>
      </c>
      <c r="B5" s="11">
        <v>60</v>
      </c>
      <c r="C5" s="11">
        <v>54</v>
      </c>
      <c r="D5" s="12">
        <f>C5/B5</f>
        <v>0.9</v>
      </c>
      <c r="E5" s="12">
        <v>0.3016759776536313</v>
      </c>
    </row>
    <row r="6" spans="1:5" ht="14.25">
      <c r="A6" s="11" t="s">
        <v>1565</v>
      </c>
      <c r="B6" s="11">
        <v>0</v>
      </c>
      <c r="C6" s="11">
        <v>0</v>
      </c>
      <c r="D6" s="11"/>
      <c r="E6" s="12"/>
    </row>
    <row r="7" spans="1:5" ht="14.25">
      <c r="A7" s="11" t="s">
        <v>1566</v>
      </c>
      <c r="B7" s="11">
        <v>0</v>
      </c>
      <c r="C7" s="11">
        <v>0</v>
      </c>
      <c r="D7" s="11"/>
      <c r="E7" s="12"/>
    </row>
    <row r="8" spans="1:5" ht="14.25">
      <c r="A8" s="11" t="s">
        <v>1567</v>
      </c>
      <c r="B8" s="11">
        <v>0</v>
      </c>
      <c r="C8" s="11">
        <v>0</v>
      </c>
      <c r="D8" s="11"/>
      <c r="E8" s="12"/>
    </row>
    <row r="9" spans="1:5" ht="14.25">
      <c r="A9" s="11" t="s">
        <v>1568</v>
      </c>
      <c r="B9" s="11">
        <v>0</v>
      </c>
      <c r="C9" s="11">
        <v>0</v>
      </c>
      <c r="D9" s="11"/>
      <c r="E9" s="12"/>
    </row>
    <row r="10" spans="1:5" ht="14.25">
      <c r="A10" s="11" t="s">
        <v>1569</v>
      </c>
      <c r="B10" s="11">
        <v>0</v>
      </c>
      <c r="C10" s="11">
        <v>0</v>
      </c>
      <c r="D10" s="11"/>
      <c r="E10" s="12"/>
    </row>
    <row r="11" spans="1:5" ht="14.25">
      <c r="A11" s="11" t="s">
        <v>1570</v>
      </c>
      <c r="B11" s="11">
        <v>0</v>
      </c>
      <c r="C11" s="11">
        <v>0</v>
      </c>
      <c r="D11" s="11"/>
      <c r="E11" s="12"/>
    </row>
    <row r="12" spans="1:5" ht="14.25">
      <c r="A12" s="11" t="s">
        <v>1571</v>
      </c>
      <c r="B12" s="11">
        <v>0</v>
      </c>
      <c r="C12" s="11">
        <v>0</v>
      </c>
      <c r="D12" s="11"/>
      <c r="E12" s="12"/>
    </row>
    <row r="13" spans="1:5" ht="14.25">
      <c r="A13" s="11" t="s">
        <v>1572</v>
      </c>
      <c r="B13" s="11">
        <v>0</v>
      </c>
      <c r="C13" s="11">
        <v>0</v>
      </c>
      <c r="D13" s="11"/>
      <c r="E13" s="12"/>
    </row>
    <row r="14" spans="1:5" ht="14.25">
      <c r="A14" s="11" t="s">
        <v>1573</v>
      </c>
      <c r="B14" s="11">
        <v>60</v>
      </c>
      <c r="C14" s="11">
        <v>54</v>
      </c>
      <c r="D14" s="12">
        <f>C14/B14</f>
        <v>0.9</v>
      </c>
      <c r="E14" s="12">
        <v>0.3016759776536313</v>
      </c>
    </row>
    <row r="15" spans="1:5" ht="14.25">
      <c r="A15" s="11" t="s">
        <v>1524</v>
      </c>
      <c r="B15" s="11">
        <v>0</v>
      </c>
      <c r="C15" s="11">
        <v>0</v>
      </c>
      <c r="D15" s="11"/>
      <c r="E15" s="11"/>
    </row>
    <row r="16" spans="1:5" ht="14.25">
      <c r="A16" s="11" t="s">
        <v>1574</v>
      </c>
      <c r="B16" s="11">
        <v>0</v>
      </c>
      <c r="C16" s="11">
        <v>0</v>
      </c>
      <c r="D16" s="11"/>
      <c r="E16" s="11"/>
    </row>
    <row r="17" spans="1:5" ht="14.25">
      <c r="A17" s="11" t="s">
        <v>1575</v>
      </c>
      <c r="B17" s="11">
        <v>0</v>
      </c>
      <c r="C17" s="11">
        <v>0</v>
      </c>
      <c r="D17" s="11"/>
      <c r="E17" s="11"/>
    </row>
    <row r="18" spans="1:5" ht="14.25">
      <c r="A18" s="11" t="s">
        <v>1576</v>
      </c>
      <c r="B18" s="11">
        <v>0</v>
      </c>
      <c r="C18" s="11">
        <v>0</v>
      </c>
      <c r="D18" s="11"/>
      <c r="E18" s="11"/>
    </row>
    <row r="19" spans="1:5" ht="14.25">
      <c r="A19" s="11" t="s">
        <v>1577</v>
      </c>
      <c r="B19" s="11">
        <v>0</v>
      </c>
      <c r="C19" s="11">
        <v>0</v>
      </c>
      <c r="D19" s="11"/>
      <c r="E19" s="11"/>
    </row>
    <row r="20" spans="1:5" ht="14.25">
      <c r="A20" s="11" t="s">
        <v>1578</v>
      </c>
      <c r="B20" s="11">
        <v>0</v>
      </c>
      <c r="C20" s="11">
        <v>0</v>
      </c>
      <c r="D20" s="11"/>
      <c r="E20" s="11"/>
    </row>
    <row r="21" spans="1:5" ht="14.25">
      <c r="A21" s="11" t="s">
        <v>1579</v>
      </c>
      <c r="B21" s="11">
        <v>0</v>
      </c>
      <c r="C21" s="11">
        <v>0</v>
      </c>
      <c r="D21" s="11"/>
      <c r="E21" s="11"/>
    </row>
    <row r="22" spans="1:5" ht="14.25">
      <c r="A22" s="11" t="s">
        <v>1580</v>
      </c>
      <c r="B22" s="11">
        <v>0</v>
      </c>
      <c r="C22" s="11">
        <v>0</v>
      </c>
      <c r="D22" s="11"/>
      <c r="E22" s="11"/>
    </row>
    <row r="23" spans="1:5" ht="14.25">
      <c r="A23" s="11" t="s">
        <v>1581</v>
      </c>
      <c r="B23" s="11">
        <v>0</v>
      </c>
      <c r="C23" s="11">
        <v>0</v>
      </c>
      <c r="D23" s="11"/>
      <c r="E23" s="11"/>
    </row>
    <row r="24" spans="1:5" ht="14.25">
      <c r="A24" s="11" t="s">
        <v>1525</v>
      </c>
      <c r="B24" s="11">
        <v>0</v>
      </c>
      <c r="C24" s="11">
        <v>0</v>
      </c>
      <c r="D24" s="11"/>
      <c r="E24" s="11"/>
    </row>
    <row r="25" spans="1:5" ht="14.25">
      <c r="A25" s="11" t="s">
        <v>1582</v>
      </c>
      <c r="B25" s="11">
        <v>0</v>
      </c>
      <c r="C25" s="11">
        <v>0</v>
      </c>
      <c r="D25" s="11"/>
      <c r="E25" s="11"/>
    </row>
    <row r="26" spans="1:5" ht="14.25">
      <c r="A26" s="11" t="s">
        <v>1526</v>
      </c>
      <c r="B26" s="11">
        <v>0</v>
      </c>
      <c r="C26" s="11">
        <v>0</v>
      </c>
      <c r="D26" s="11"/>
      <c r="E26" s="11"/>
    </row>
    <row r="27" spans="1:5" ht="14.25">
      <c r="A27" s="11" t="s">
        <v>1583</v>
      </c>
      <c r="B27" s="11">
        <v>0</v>
      </c>
      <c r="C27" s="11">
        <v>0</v>
      </c>
      <c r="D27" s="11"/>
      <c r="E27" s="11"/>
    </row>
    <row r="28" spans="1:5" ht="14.25">
      <c r="A28" s="11" t="s">
        <v>1584</v>
      </c>
      <c r="B28" s="11">
        <v>0</v>
      </c>
      <c r="C28" s="11">
        <v>0</v>
      </c>
      <c r="D28" s="11"/>
      <c r="E28" s="11"/>
    </row>
    <row r="29" spans="1:5" ht="14.25">
      <c r="A29" s="11" t="s">
        <v>1585</v>
      </c>
      <c r="B29" s="11">
        <v>0</v>
      </c>
      <c r="C29" s="11">
        <v>0</v>
      </c>
      <c r="D29" s="11"/>
      <c r="E29" s="11"/>
    </row>
    <row r="30" spans="1:5" ht="14.25">
      <c r="A30" s="11" t="s">
        <v>1527</v>
      </c>
      <c r="B30" s="11">
        <v>0</v>
      </c>
      <c r="C30" s="11">
        <v>0</v>
      </c>
      <c r="D30" s="12"/>
      <c r="E30" s="12"/>
    </row>
    <row r="31" spans="1:5" ht="14.25">
      <c r="A31" s="11" t="s">
        <v>125</v>
      </c>
      <c r="B31" s="11">
        <f>SUM(B5,B15,B24,B26,B30)</f>
        <v>60</v>
      </c>
      <c r="C31" s="11">
        <f>SUM(C5,C15,C24,C26,C30)</f>
        <v>54</v>
      </c>
      <c r="D31" s="12">
        <f>C31/B31</f>
        <v>0.9</v>
      </c>
      <c r="E31" s="12">
        <v>0.3016759776536313</v>
      </c>
    </row>
    <row r="32" spans="1:5" ht="14.25">
      <c r="A32" s="11" t="s">
        <v>1586</v>
      </c>
      <c r="B32" s="11">
        <v>0</v>
      </c>
      <c r="C32" s="11">
        <v>0</v>
      </c>
      <c r="D32" s="12"/>
      <c r="E32" s="12"/>
    </row>
    <row r="33" spans="1:5" ht="14.25">
      <c r="A33" s="11" t="s">
        <v>1375</v>
      </c>
      <c r="B33" s="11">
        <v>259</v>
      </c>
      <c r="C33" s="11">
        <v>326</v>
      </c>
      <c r="D33" s="12">
        <f>C33/B33</f>
        <v>1.2586872586872586</v>
      </c>
      <c r="E33" s="12">
        <f>326/61</f>
        <v>5.344262295081967</v>
      </c>
    </row>
    <row r="34" spans="1:5" ht="14.25">
      <c r="A34" s="11" t="s">
        <v>1587</v>
      </c>
      <c r="B34" s="11">
        <f>SUM(B31:B33)</f>
        <v>319</v>
      </c>
      <c r="C34" s="11">
        <f>SUM(C31:C33)</f>
        <v>380</v>
      </c>
      <c r="D34" s="12">
        <f>C34/B34</f>
        <v>1.1912225705329154</v>
      </c>
      <c r="E34" s="12">
        <f>380/240</f>
        <v>1.5833333333333333</v>
      </c>
    </row>
  </sheetData>
  <sheetProtection/>
  <mergeCells count="1">
    <mergeCell ref="A2:E2"/>
  </mergeCells>
  <printOptions/>
  <pageMargins left="0.75" right="0.75" top="0.59" bottom="0.59" header="0.51" footer="0.51"/>
  <pageSetup horizontalDpi="600" verticalDpi="6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I22" sqref="I22"/>
    </sheetView>
  </sheetViews>
  <sheetFormatPr defaultColWidth="9.00390625" defaultRowHeight="14.25"/>
  <cols>
    <col min="1" max="1" width="32.875" style="0" customWidth="1"/>
    <col min="2" max="2" width="12.00390625" style="0" customWidth="1"/>
    <col min="4" max="4" width="12.875" style="0" customWidth="1"/>
    <col min="5" max="5" width="13.50390625" style="0" customWidth="1"/>
  </cols>
  <sheetData>
    <row r="1" ht="14.25">
      <c r="A1" s="7" t="s">
        <v>53</v>
      </c>
    </row>
    <row r="2" spans="1:5" ht="20.25">
      <c r="A2" s="2" t="s">
        <v>54</v>
      </c>
      <c r="B2" s="2"/>
      <c r="C2" s="2"/>
      <c r="D2" s="2"/>
      <c r="E2" s="2"/>
    </row>
    <row r="4" ht="14.25">
      <c r="E4" t="s">
        <v>55</v>
      </c>
    </row>
    <row r="5" spans="1:5" ht="30.75" customHeight="1">
      <c r="A5" s="9" t="s">
        <v>56</v>
      </c>
      <c r="B5" s="9" t="s">
        <v>57</v>
      </c>
      <c r="C5" s="9" t="s">
        <v>58</v>
      </c>
      <c r="D5" s="9" t="s">
        <v>59</v>
      </c>
      <c r="E5" s="9" t="s">
        <v>60</v>
      </c>
    </row>
    <row r="6" spans="1:5" ht="14.25">
      <c r="A6" s="11" t="s">
        <v>61</v>
      </c>
      <c r="B6" s="11">
        <f>SUM(B7:B22)</f>
        <v>88800</v>
      </c>
      <c r="C6" s="11">
        <f>SUM(C7:C22)</f>
        <v>91770</v>
      </c>
      <c r="D6" s="12">
        <f>C6/B6</f>
        <v>1.033445945945946</v>
      </c>
      <c r="E6" s="12">
        <v>1.1899328336920723</v>
      </c>
    </row>
    <row r="7" spans="1:5" ht="14.25">
      <c r="A7" s="11" t="s">
        <v>62</v>
      </c>
      <c r="B7" s="11">
        <v>32100</v>
      </c>
      <c r="C7" s="11">
        <v>32010</v>
      </c>
      <c r="D7" s="12">
        <f aca="true" t="shared" si="0" ref="D7:D43">C7/B7</f>
        <v>0.997196261682243</v>
      </c>
      <c r="E7" s="12">
        <v>1.0268501587912617</v>
      </c>
    </row>
    <row r="8" spans="1:5" ht="14.25">
      <c r="A8" s="11" t="s">
        <v>63</v>
      </c>
      <c r="B8" s="11"/>
      <c r="C8" s="11"/>
      <c r="D8" s="12"/>
      <c r="E8" s="12"/>
    </row>
    <row r="9" spans="1:5" ht="14.25">
      <c r="A9" s="11" t="s">
        <v>64</v>
      </c>
      <c r="B9" s="11"/>
      <c r="C9" s="11"/>
      <c r="D9" s="12"/>
      <c r="E9" s="12"/>
    </row>
    <row r="10" spans="1:5" ht="14.25">
      <c r="A10" s="11" t="s">
        <v>65</v>
      </c>
      <c r="B10" s="11">
        <v>13850</v>
      </c>
      <c r="C10" s="11">
        <v>13925</v>
      </c>
      <c r="D10" s="12">
        <f t="shared" si="0"/>
        <v>1.0054151624548737</v>
      </c>
      <c r="E10" s="12">
        <v>1.5201965065502183</v>
      </c>
    </row>
    <row r="11" spans="1:5" ht="14.25">
      <c r="A11" s="11" t="s">
        <v>66</v>
      </c>
      <c r="B11" s="11">
        <v>8050</v>
      </c>
      <c r="C11" s="11">
        <v>8356</v>
      </c>
      <c r="D11" s="12">
        <f t="shared" si="0"/>
        <v>1.0380124223602485</v>
      </c>
      <c r="E11" s="12">
        <v>0.7981660139459357</v>
      </c>
    </row>
    <row r="12" spans="1:5" ht="14.25">
      <c r="A12" s="11" t="s">
        <v>67</v>
      </c>
      <c r="B12" s="11">
        <v>1299</v>
      </c>
      <c r="C12" s="11">
        <v>1299</v>
      </c>
      <c r="D12" s="12">
        <f t="shared" si="0"/>
        <v>1</v>
      </c>
      <c r="E12" s="12">
        <v>0.9291845493562232</v>
      </c>
    </row>
    <row r="13" spans="1:5" ht="14.25">
      <c r="A13" s="11" t="s">
        <v>68</v>
      </c>
      <c r="B13" s="11">
        <v>3385</v>
      </c>
      <c r="C13" s="11">
        <v>3385</v>
      </c>
      <c r="D13" s="12">
        <f t="shared" si="0"/>
        <v>1</v>
      </c>
      <c r="E13" s="12">
        <v>1.163630113441045</v>
      </c>
    </row>
    <row r="14" spans="1:5" ht="14.25">
      <c r="A14" s="11" t="s">
        <v>69</v>
      </c>
      <c r="B14" s="11">
        <v>2334</v>
      </c>
      <c r="C14" s="11">
        <v>2334</v>
      </c>
      <c r="D14" s="12">
        <f t="shared" si="0"/>
        <v>1</v>
      </c>
      <c r="E14" s="12">
        <v>1.0099524015577672</v>
      </c>
    </row>
    <row r="15" spans="1:5" ht="14.25">
      <c r="A15" s="11" t="s">
        <v>70</v>
      </c>
      <c r="B15" s="11">
        <v>1510</v>
      </c>
      <c r="C15" s="11">
        <v>1510</v>
      </c>
      <c r="D15" s="12">
        <f t="shared" si="0"/>
        <v>1</v>
      </c>
      <c r="E15" s="12">
        <v>1.3410301953818828</v>
      </c>
    </row>
    <row r="16" spans="1:5" ht="14.25">
      <c r="A16" s="11" t="s">
        <v>71</v>
      </c>
      <c r="B16" s="11">
        <v>3088</v>
      </c>
      <c r="C16" s="11">
        <v>3088</v>
      </c>
      <c r="D16" s="12">
        <f t="shared" si="0"/>
        <v>1</v>
      </c>
      <c r="E16" s="12">
        <v>0.9637952559300874</v>
      </c>
    </row>
    <row r="17" spans="1:5" ht="14.25">
      <c r="A17" s="11" t="s">
        <v>72</v>
      </c>
      <c r="B17" s="11">
        <v>11002</v>
      </c>
      <c r="C17" s="11">
        <v>13236</v>
      </c>
      <c r="D17" s="12">
        <f t="shared" si="0"/>
        <v>1.203053990183603</v>
      </c>
      <c r="E17" s="12">
        <v>1.6540864783804048</v>
      </c>
    </row>
    <row r="18" spans="1:5" ht="14.25">
      <c r="A18" s="11" t="s">
        <v>73</v>
      </c>
      <c r="B18" s="11">
        <v>3257</v>
      </c>
      <c r="C18" s="11">
        <v>3257</v>
      </c>
      <c r="D18" s="12">
        <f t="shared" si="0"/>
        <v>1</v>
      </c>
      <c r="E18" s="12">
        <v>1.7866154690071312</v>
      </c>
    </row>
    <row r="19" spans="1:5" ht="14.25">
      <c r="A19" s="11" t="s">
        <v>74</v>
      </c>
      <c r="B19" s="11">
        <v>1628</v>
      </c>
      <c r="C19" s="11">
        <v>1628</v>
      </c>
      <c r="D19" s="12">
        <f t="shared" si="0"/>
        <v>1</v>
      </c>
      <c r="E19" s="12">
        <v>6.409448818897638</v>
      </c>
    </row>
    <row r="20" spans="1:5" ht="14.25">
      <c r="A20" s="11" t="s">
        <v>75</v>
      </c>
      <c r="B20" s="11">
        <v>7172</v>
      </c>
      <c r="C20" s="11">
        <v>7617</v>
      </c>
      <c r="D20" s="12">
        <f t="shared" si="0"/>
        <v>1.0620468488566648</v>
      </c>
      <c r="E20" s="12">
        <v>1.4871144084342054</v>
      </c>
    </row>
    <row r="21" spans="1:5" ht="14.25">
      <c r="A21" s="11" t="s">
        <v>76</v>
      </c>
      <c r="B21" s="11">
        <v>125</v>
      </c>
      <c r="C21" s="11">
        <v>125</v>
      </c>
      <c r="D21" s="12">
        <f t="shared" si="0"/>
        <v>1</v>
      </c>
      <c r="E21" s="12">
        <v>0.7309941520467836</v>
      </c>
    </row>
    <row r="22" spans="1:5" ht="14.25">
      <c r="A22" s="11" t="s">
        <v>77</v>
      </c>
      <c r="B22" s="11"/>
      <c r="C22" s="11"/>
      <c r="D22" s="12"/>
      <c r="E22" s="12"/>
    </row>
    <row r="23" spans="1:5" ht="14.25">
      <c r="A23" s="11" t="s">
        <v>78</v>
      </c>
      <c r="B23" s="11">
        <f>SUM(B24:B30)</f>
        <v>41300</v>
      </c>
      <c r="C23" s="11">
        <f>SUM(C24:C30)</f>
        <v>40174</v>
      </c>
      <c r="D23" s="12">
        <f t="shared" si="0"/>
        <v>0.9727360774818402</v>
      </c>
      <c r="E23" s="12">
        <v>0.9783741658954751</v>
      </c>
    </row>
    <row r="24" spans="1:5" ht="14.25">
      <c r="A24" s="11" t="s">
        <v>79</v>
      </c>
      <c r="B24" s="11">
        <v>11100</v>
      </c>
      <c r="C24" s="11">
        <v>9747</v>
      </c>
      <c r="D24" s="12">
        <f t="shared" si="0"/>
        <v>0.8781081081081081</v>
      </c>
      <c r="E24" s="12">
        <v>1.2135209163346614</v>
      </c>
    </row>
    <row r="25" spans="1:5" ht="14.25">
      <c r="A25" s="11" t="s">
        <v>80</v>
      </c>
      <c r="B25" s="11">
        <v>4300</v>
      </c>
      <c r="C25" s="11">
        <v>4131</v>
      </c>
      <c r="D25" s="12">
        <f t="shared" si="0"/>
        <v>0.9606976744186047</v>
      </c>
      <c r="E25" s="12">
        <v>1.275787523162446</v>
      </c>
    </row>
    <row r="26" spans="1:5" ht="14.25">
      <c r="A26" s="11" t="s">
        <v>81</v>
      </c>
      <c r="B26" s="11">
        <v>2600</v>
      </c>
      <c r="C26" s="11">
        <v>2609</v>
      </c>
      <c r="D26" s="12">
        <f t="shared" si="0"/>
        <v>1.0034615384615384</v>
      </c>
      <c r="E26" s="12">
        <v>1.0353174603174604</v>
      </c>
    </row>
    <row r="27" spans="1:5" ht="14.25">
      <c r="A27" s="11" t="s">
        <v>82</v>
      </c>
      <c r="B27" s="11">
        <v>2000</v>
      </c>
      <c r="C27" s="11">
        <v>2300</v>
      </c>
      <c r="D27" s="12"/>
      <c r="E27" s="12"/>
    </row>
    <row r="28" spans="1:5" ht="14.25">
      <c r="A28" s="11" t="s">
        <v>83</v>
      </c>
      <c r="B28" s="11">
        <v>2600</v>
      </c>
      <c r="C28" s="11">
        <v>2769</v>
      </c>
      <c r="D28" s="12">
        <f t="shared" si="0"/>
        <v>1.065</v>
      </c>
      <c r="E28" s="12">
        <v>0.6306080619448873</v>
      </c>
    </row>
    <row r="29" spans="1:5" ht="14.25">
      <c r="A29" s="11" t="s">
        <v>84</v>
      </c>
      <c r="B29" s="11">
        <v>60</v>
      </c>
      <c r="C29" s="11">
        <v>64</v>
      </c>
      <c r="D29" s="12">
        <f t="shared" si="0"/>
        <v>1.0666666666666667</v>
      </c>
      <c r="E29" s="12">
        <v>1.103448275862069</v>
      </c>
    </row>
    <row r="30" spans="1:5" ht="14.25">
      <c r="A30" s="11" t="s">
        <v>85</v>
      </c>
      <c r="B30" s="11">
        <v>18640</v>
      </c>
      <c r="C30" s="11">
        <v>18554</v>
      </c>
      <c r="D30" s="12">
        <f t="shared" si="0"/>
        <v>0.9953862660944206</v>
      </c>
      <c r="E30" s="12">
        <v>0.8129518468211892</v>
      </c>
    </row>
    <row r="31" spans="1:5" ht="14.25">
      <c r="A31" s="11" t="s">
        <v>86</v>
      </c>
      <c r="B31" s="11">
        <f>SUM(B6,B23)</f>
        <v>130100</v>
      </c>
      <c r="C31" s="11">
        <f>SUM(C6,C23)</f>
        <v>131944</v>
      </c>
      <c r="D31" s="12">
        <f t="shared" si="0"/>
        <v>1.014173712528824</v>
      </c>
      <c r="E31" s="12">
        <v>1.1164286197793272</v>
      </c>
    </row>
    <row r="32" spans="1:5" ht="14.25">
      <c r="A32" s="11" t="s">
        <v>87</v>
      </c>
      <c r="B32" s="11"/>
      <c r="C32" s="11"/>
      <c r="D32" s="12"/>
      <c r="E32" s="12"/>
    </row>
    <row r="33" spans="1:5" ht="14.25">
      <c r="A33" s="11" t="s">
        <v>88</v>
      </c>
      <c r="B33" s="11">
        <f>SUM(B34,B38:B42)</f>
        <v>237248</v>
      </c>
      <c r="C33" s="11">
        <f>SUM(C34,C38:C42)</f>
        <v>343019</v>
      </c>
      <c r="D33" s="12">
        <f t="shared" si="0"/>
        <v>1.4458246223361209</v>
      </c>
      <c r="E33" s="12">
        <v>0.9284735981637271</v>
      </c>
    </row>
    <row r="34" spans="1:5" ht="14.25">
      <c r="A34" s="11" t="s">
        <v>89</v>
      </c>
      <c r="B34" s="11">
        <f>SUM(B35:B37)</f>
        <v>81271</v>
      </c>
      <c r="C34" s="11">
        <f>SUM(C35:C37)</f>
        <v>174812</v>
      </c>
      <c r="D34" s="12">
        <f t="shared" si="0"/>
        <v>2.1509763630323238</v>
      </c>
      <c r="E34" s="12">
        <v>0.9840247678018575</v>
      </c>
    </row>
    <row r="35" spans="1:5" ht="14.25">
      <c r="A35" s="11" t="s">
        <v>90</v>
      </c>
      <c r="B35" s="11">
        <v>10690</v>
      </c>
      <c r="C35" s="11">
        <v>10690</v>
      </c>
      <c r="D35" s="12">
        <f t="shared" si="0"/>
        <v>1</v>
      </c>
      <c r="E35" s="12">
        <v>1</v>
      </c>
    </row>
    <row r="36" spans="1:5" ht="14.25">
      <c r="A36" s="11" t="s">
        <v>91</v>
      </c>
      <c r="B36" s="11">
        <v>48933</v>
      </c>
      <c r="C36" s="11">
        <v>128818</v>
      </c>
      <c r="D36" s="12">
        <f t="shared" si="0"/>
        <v>2.632538368789978</v>
      </c>
      <c r="E36" s="12">
        <v>0.9575410689065635</v>
      </c>
    </row>
    <row r="37" spans="1:5" ht="14.25">
      <c r="A37" s="11" t="s">
        <v>92</v>
      </c>
      <c r="B37" s="11">
        <v>21648</v>
      </c>
      <c r="C37" s="11">
        <v>35304</v>
      </c>
      <c r="D37" s="12">
        <f t="shared" si="0"/>
        <v>1.630820399113082</v>
      </c>
      <c r="E37" s="12">
        <v>1.0886216466234968</v>
      </c>
    </row>
    <row r="38" spans="1:5" ht="14.25">
      <c r="A38" s="11" t="s">
        <v>93</v>
      </c>
      <c r="B38" s="11"/>
      <c r="C38" s="11">
        <v>6443</v>
      </c>
      <c r="D38" s="12"/>
      <c r="E38" s="12">
        <v>1.4286031042128604</v>
      </c>
    </row>
    <row r="39" spans="1:5" ht="14.25">
      <c r="A39" s="11" t="s">
        <v>94</v>
      </c>
      <c r="B39" s="11"/>
      <c r="C39" s="11"/>
      <c r="D39" s="12"/>
      <c r="E39" s="12"/>
    </row>
    <row r="40" spans="1:5" ht="14.25">
      <c r="A40" s="11" t="s">
        <v>95</v>
      </c>
      <c r="B40" s="11">
        <v>27089</v>
      </c>
      <c r="C40" s="11">
        <v>39051</v>
      </c>
      <c r="D40" s="12">
        <f t="shared" si="0"/>
        <v>1.441581453726605</v>
      </c>
      <c r="E40" s="12">
        <v>0.5143839405674544</v>
      </c>
    </row>
    <row r="41" spans="1:5" ht="14.25">
      <c r="A41" s="11" t="s">
        <v>96</v>
      </c>
      <c r="B41" s="11">
        <v>113381</v>
      </c>
      <c r="C41" s="11">
        <v>107206</v>
      </c>
      <c r="D41" s="12">
        <f t="shared" si="0"/>
        <v>0.9455376121219605</v>
      </c>
      <c r="E41" s="12">
        <v>1.0899570955082454</v>
      </c>
    </row>
    <row r="42" spans="1:5" ht="14.25">
      <c r="A42" s="11" t="s">
        <v>97</v>
      </c>
      <c r="B42" s="11">
        <v>15507</v>
      </c>
      <c r="C42" s="11">
        <v>15507</v>
      </c>
      <c r="D42" s="12">
        <f t="shared" si="0"/>
        <v>1</v>
      </c>
      <c r="E42" s="12">
        <v>1.1921125461254614</v>
      </c>
    </row>
    <row r="43" spans="1:5" ht="14.25">
      <c r="A43" s="11" t="s">
        <v>98</v>
      </c>
      <c r="B43" s="11">
        <f>SUM(B31:B33)</f>
        <v>367348</v>
      </c>
      <c r="C43" s="11">
        <f>SUM(C31:C33)</f>
        <v>474963</v>
      </c>
      <c r="D43" s="12">
        <f t="shared" si="0"/>
        <v>1.292951098141272</v>
      </c>
      <c r="E43" s="12">
        <v>0.9740273323106958</v>
      </c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B6" sqref="B6"/>
    </sheetView>
  </sheetViews>
  <sheetFormatPr defaultColWidth="9.00390625" defaultRowHeight="14.25"/>
  <cols>
    <col min="1" max="1" width="38.25390625" style="14" customWidth="1"/>
    <col min="2" max="2" width="8.75390625" style="14" customWidth="1"/>
    <col min="3" max="3" width="9.00390625" style="14" customWidth="1"/>
    <col min="4" max="4" width="12.375" style="14" customWidth="1"/>
    <col min="5" max="5" width="12.25390625" style="14" customWidth="1"/>
    <col min="6" max="16384" width="9.00390625" style="14" customWidth="1"/>
  </cols>
  <sheetData>
    <row r="1" ht="14.25">
      <c r="A1" s="15" t="s">
        <v>1588</v>
      </c>
    </row>
    <row r="2" spans="1:5" ht="15.75">
      <c r="A2" s="16" t="s">
        <v>1589</v>
      </c>
      <c r="B2" s="16"/>
      <c r="C2" s="16"/>
      <c r="D2" s="16"/>
      <c r="E2" s="16"/>
    </row>
    <row r="3" ht="15">
      <c r="E3" s="14" t="s">
        <v>55</v>
      </c>
    </row>
    <row r="4" spans="1:5" ht="45" customHeight="1">
      <c r="A4" s="17" t="s">
        <v>1261</v>
      </c>
      <c r="B4" s="9" t="s">
        <v>57</v>
      </c>
      <c r="C4" s="18" t="s">
        <v>58</v>
      </c>
      <c r="D4" s="18" t="s">
        <v>59</v>
      </c>
      <c r="E4" s="18" t="s">
        <v>1590</v>
      </c>
    </row>
    <row r="5" spans="1:5" ht="15">
      <c r="A5" s="19"/>
      <c r="B5" s="19"/>
      <c r="C5" s="19"/>
      <c r="D5" s="19"/>
      <c r="E5" s="19"/>
    </row>
    <row r="6" spans="1:5" ht="15">
      <c r="A6" s="19" t="s">
        <v>1591</v>
      </c>
      <c r="B6" s="19"/>
      <c r="C6" s="19"/>
      <c r="D6" s="19"/>
      <c r="E6" s="19"/>
    </row>
    <row r="7" spans="1:7" ht="15">
      <c r="A7" s="19" t="s">
        <v>1592</v>
      </c>
      <c r="B7" s="11">
        <v>23234</v>
      </c>
      <c r="C7" s="11">
        <v>21915</v>
      </c>
      <c r="D7" s="12">
        <f>C7/B7</f>
        <v>0.9432297495050357</v>
      </c>
      <c r="E7" s="12">
        <v>0.9932919367266464</v>
      </c>
      <c r="G7" s="11"/>
    </row>
    <row r="8" spans="1:7" ht="15">
      <c r="A8" s="19" t="s">
        <v>1593</v>
      </c>
      <c r="B8" s="11">
        <v>31066</v>
      </c>
      <c r="C8" s="11">
        <v>31616</v>
      </c>
      <c r="D8" s="12">
        <f>C8/B8</f>
        <v>1.017704242580313</v>
      </c>
      <c r="E8" s="12">
        <v>0.8589903820029343</v>
      </c>
      <c r="G8" s="11"/>
    </row>
    <row r="9" spans="1:5" ht="15">
      <c r="A9" s="19" t="s">
        <v>1594</v>
      </c>
      <c r="B9" s="19"/>
      <c r="C9" s="19"/>
      <c r="D9" s="19"/>
      <c r="E9" s="12"/>
    </row>
    <row r="10" spans="1:5" ht="14.25">
      <c r="A10" s="20" t="s">
        <v>1595</v>
      </c>
      <c r="B10" s="11"/>
      <c r="C10" s="11"/>
      <c r="D10" s="12"/>
      <c r="E10" s="12"/>
    </row>
    <row r="11" spans="1:5" ht="15">
      <c r="A11" s="19" t="s">
        <v>1596</v>
      </c>
      <c r="B11" s="19"/>
      <c r="C11" s="19"/>
      <c r="D11" s="19"/>
      <c r="E11" s="12"/>
    </row>
    <row r="12" spans="1:5" ht="15">
      <c r="A12" s="19" t="s">
        <v>1597</v>
      </c>
      <c r="B12" s="19"/>
      <c r="C12" s="19"/>
      <c r="D12" s="19"/>
      <c r="E12" s="12"/>
    </row>
    <row r="13" spans="1:5" ht="15">
      <c r="A13" s="19" t="s">
        <v>1598</v>
      </c>
      <c r="B13" s="19"/>
      <c r="C13" s="19"/>
      <c r="D13" s="19"/>
      <c r="E13" s="12"/>
    </row>
    <row r="14" spans="1:5" ht="15">
      <c r="A14" s="19" t="s">
        <v>1599</v>
      </c>
      <c r="B14" s="11">
        <f>SUM(B6:B13)</f>
        <v>54300</v>
      </c>
      <c r="C14" s="11">
        <f>SUM(C6:C13)</f>
        <v>53531</v>
      </c>
      <c r="D14" s="12">
        <f>C14/B14</f>
        <v>0.9858379373848987</v>
      </c>
      <c r="E14" s="12">
        <v>0.9093240924765157</v>
      </c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G7" sqref="G7:G14"/>
    </sheetView>
  </sheetViews>
  <sheetFormatPr defaultColWidth="9.00390625" defaultRowHeight="14.25"/>
  <cols>
    <col min="1" max="1" width="38.50390625" style="14" customWidth="1"/>
    <col min="2" max="3" width="8.75390625" style="14" customWidth="1"/>
    <col min="4" max="4" width="11.625" style="14" customWidth="1"/>
    <col min="5" max="5" width="13.125" style="14" customWidth="1"/>
    <col min="6" max="16384" width="9.00390625" style="14" customWidth="1"/>
  </cols>
  <sheetData>
    <row r="1" ht="14.25">
      <c r="A1" s="15" t="s">
        <v>1600</v>
      </c>
    </row>
    <row r="2" spans="1:5" ht="15.75">
      <c r="A2" s="16" t="s">
        <v>1601</v>
      </c>
      <c r="B2" s="16"/>
      <c r="C2" s="16"/>
      <c r="D2" s="16"/>
      <c r="E2" s="16"/>
    </row>
    <row r="3" ht="15">
      <c r="E3" s="14" t="s">
        <v>55</v>
      </c>
    </row>
    <row r="4" spans="1:5" ht="31.5" customHeight="1">
      <c r="A4" s="17" t="s">
        <v>1602</v>
      </c>
      <c r="B4" s="9" t="s">
        <v>57</v>
      </c>
      <c r="C4" s="18" t="s">
        <v>58</v>
      </c>
      <c r="D4" s="18" t="s">
        <v>59</v>
      </c>
      <c r="E4" s="18" t="s">
        <v>1590</v>
      </c>
    </row>
    <row r="5" spans="1:5" ht="15">
      <c r="A5" s="19"/>
      <c r="B5" s="19"/>
      <c r="C5" s="19"/>
      <c r="D5" s="19"/>
      <c r="E5" s="19"/>
    </row>
    <row r="6" spans="1:5" ht="15">
      <c r="A6" s="19" t="s">
        <v>1603</v>
      </c>
      <c r="B6" s="19"/>
      <c r="C6" s="19"/>
      <c r="D6" s="19"/>
      <c r="E6" s="19"/>
    </row>
    <row r="7" spans="1:5" ht="15">
      <c r="A7" s="19" t="s">
        <v>1604</v>
      </c>
      <c r="B7" s="11">
        <v>14598</v>
      </c>
      <c r="C7" s="11">
        <v>14581</v>
      </c>
      <c r="D7" s="12">
        <f>C7/B7</f>
        <v>0.9988354569119058</v>
      </c>
      <c r="E7" s="12">
        <v>1.0549887851819695</v>
      </c>
    </row>
    <row r="8" spans="1:5" ht="15">
      <c r="A8" s="19" t="s">
        <v>1605</v>
      </c>
      <c r="B8" s="11">
        <v>30860</v>
      </c>
      <c r="C8" s="11">
        <v>30773</v>
      </c>
      <c r="D8" s="12">
        <f>C8/B8</f>
        <v>0.9971808165910564</v>
      </c>
      <c r="E8" s="12">
        <v>1.033275132630448</v>
      </c>
    </row>
    <row r="9" spans="1:5" ht="15">
      <c r="A9" s="19" t="s">
        <v>1606</v>
      </c>
      <c r="B9" s="19"/>
      <c r="C9" s="19"/>
      <c r="D9" s="19"/>
      <c r="E9" s="12"/>
    </row>
    <row r="10" spans="1:5" ht="15">
      <c r="A10" s="19" t="s">
        <v>1607</v>
      </c>
      <c r="B10" s="11"/>
      <c r="C10" s="11"/>
      <c r="D10" s="12"/>
      <c r="E10" s="12"/>
    </row>
    <row r="11" spans="1:5" ht="15">
      <c r="A11" s="19" t="s">
        <v>1608</v>
      </c>
      <c r="B11" s="19"/>
      <c r="C11" s="19"/>
      <c r="D11" s="19"/>
      <c r="E11" s="12"/>
    </row>
    <row r="12" spans="1:5" ht="15">
      <c r="A12" s="19" t="s">
        <v>1609</v>
      </c>
      <c r="B12" s="19"/>
      <c r="C12" s="19"/>
      <c r="D12" s="19"/>
      <c r="E12" s="12"/>
    </row>
    <row r="13" spans="1:5" ht="15">
      <c r="A13" s="19" t="s">
        <v>1610</v>
      </c>
      <c r="B13" s="19"/>
      <c r="C13" s="19"/>
      <c r="D13" s="19"/>
      <c r="E13" s="12"/>
    </row>
    <row r="14" spans="1:5" ht="15">
      <c r="A14" s="19" t="s">
        <v>1257</v>
      </c>
      <c r="B14" s="11">
        <f>SUM(B6:B10,B11:B13)</f>
        <v>45458</v>
      </c>
      <c r="C14" s="11">
        <f>SUM(C6:C10,C11:C13)</f>
        <v>45354</v>
      </c>
      <c r="D14" s="12">
        <f>C14/B14</f>
        <v>0.9977121738747855</v>
      </c>
      <c r="E14" s="12">
        <v>1.0401577873082128</v>
      </c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4">
      <selection activeCell="H27" sqref="H27"/>
    </sheetView>
  </sheetViews>
  <sheetFormatPr defaultColWidth="9.00390625" defaultRowHeight="14.25"/>
  <cols>
    <col min="1" max="1" width="38.75390625" style="0" customWidth="1"/>
    <col min="2" max="2" width="9.875" style="0" customWidth="1"/>
    <col min="3" max="3" width="9.25390625" style="0" customWidth="1"/>
    <col min="4" max="4" width="10.75390625" style="0" customWidth="1"/>
    <col min="5" max="5" width="12.375" style="0" customWidth="1"/>
    <col min="8" max="8" width="22.625" style="0" customWidth="1"/>
    <col min="9" max="9" width="26.75390625" style="0" customWidth="1"/>
    <col min="10" max="10" width="23.50390625" style="0" customWidth="1"/>
  </cols>
  <sheetData>
    <row r="1" ht="14.25">
      <c r="A1" s="7" t="s">
        <v>1611</v>
      </c>
    </row>
    <row r="2" spans="1:5" ht="20.25">
      <c r="A2" s="2" t="s">
        <v>1612</v>
      </c>
      <c r="B2" s="2"/>
      <c r="C2" s="2"/>
      <c r="D2" s="2"/>
      <c r="E2" s="2"/>
    </row>
    <row r="3" ht="14.25">
      <c r="E3" t="s">
        <v>55</v>
      </c>
    </row>
    <row r="4" spans="1:5" ht="39" customHeight="1">
      <c r="A4" s="8" t="s">
        <v>1261</v>
      </c>
      <c r="B4" s="9" t="s">
        <v>57</v>
      </c>
      <c r="C4" s="9" t="s">
        <v>58</v>
      </c>
      <c r="D4" s="9" t="s">
        <v>59</v>
      </c>
      <c r="E4" s="9" t="s">
        <v>1590</v>
      </c>
    </row>
    <row r="5" spans="1:5" ht="14.25">
      <c r="A5" s="10" t="s">
        <v>1613</v>
      </c>
      <c r="B5" s="11">
        <f>B12+B19</f>
        <v>54300</v>
      </c>
      <c r="C5" s="11">
        <f>C12+C19</f>
        <v>53531</v>
      </c>
      <c r="D5" s="12">
        <f>C5/B5</f>
        <v>0.9858379373848987</v>
      </c>
      <c r="E5" s="12">
        <v>0.9093240924765157</v>
      </c>
    </row>
    <row r="6" spans="1:5" ht="14.25">
      <c r="A6" s="11" t="s">
        <v>1591</v>
      </c>
      <c r="B6" s="11"/>
      <c r="C6" s="11"/>
      <c r="D6" s="11"/>
      <c r="E6" s="11"/>
    </row>
    <row r="7" spans="1:5" ht="14.25">
      <c r="A7" s="11" t="s">
        <v>1614</v>
      </c>
      <c r="B7" s="11"/>
      <c r="C7" s="11"/>
      <c r="D7" s="11"/>
      <c r="E7" s="11"/>
    </row>
    <row r="8" spans="1:5" ht="14.25">
      <c r="A8" s="11" t="s">
        <v>1615</v>
      </c>
      <c r="B8" s="11"/>
      <c r="C8" s="11"/>
      <c r="D8" s="11"/>
      <c r="E8" s="11"/>
    </row>
    <row r="9" spans="1:5" ht="14.25">
      <c r="A9" s="11" t="s">
        <v>1616</v>
      </c>
      <c r="B9" s="11"/>
      <c r="C9" s="11"/>
      <c r="D9" s="11"/>
      <c r="E9" s="11"/>
    </row>
    <row r="10" spans="1:5" ht="14.25">
      <c r="A10" s="11" t="s">
        <v>1617</v>
      </c>
      <c r="B10" s="11"/>
      <c r="C10" s="11"/>
      <c r="D10" s="11"/>
      <c r="E10" s="11"/>
    </row>
    <row r="11" spans="1:5" ht="14.25">
      <c r="A11" s="11" t="s">
        <v>1618</v>
      </c>
      <c r="B11" s="11"/>
      <c r="C11" s="11"/>
      <c r="D11" s="11"/>
      <c r="E11" s="11"/>
    </row>
    <row r="12" spans="1:5" ht="14.25">
      <c r="A12" s="11" t="s">
        <v>1592</v>
      </c>
      <c r="B12" s="11">
        <v>23234</v>
      </c>
      <c r="C12" s="11">
        <v>21915</v>
      </c>
      <c r="D12" s="12">
        <f aca="true" t="shared" si="0" ref="D12:D17">C12/B12</f>
        <v>0.9432297495050357</v>
      </c>
      <c r="E12" s="12">
        <v>0.9932919367266464</v>
      </c>
    </row>
    <row r="13" spans="1:5" ht="14.25">
      <c r="A13" s="11" t="s">
        <v>1614</v>
      </c>
      <c r="B13" s="13">
        <v>6116</v>
      </c>
      <c r="C13" s="11">
        <v>5385</v>
      </c>
      <c r="D13" s="12">
        <f t="shared" si="0"/>
        <v>0.8804774362328319</v>
      </c>
      <c r="E13" s="12">
        <v>0.9889807162534435</v>
      </c>
    </row>
    <row r="14" spans="1:5" ht="14.25">
      <c r="A14" s="11" t="s">
        <v>1615</v>
      </c>
      <c r="B14" s="13">
        <v>14934</v>
      </c>
      <c r="C14" s="11">
        <v>14611</v>
      </c>
      <c r="D14" s="12">
        <f t="shared" si="0"/>
        <v>0.9783715012722646</v>
      </c>
      <c r="E14" s="12">
        <v>1.0449864110999858</v>
      </c>
    </row>
    <row r="15" spans="1:5" ht="14.25">
      <c r="A15" s="11" t="s">
        <v>1616</v>
      </c>
      <c r="B15" s="11">
        <v>1786</v>
      </c>
      <c r="C15" s="11">
        <v>1264</v>
      </c>
      <c r="D15" s="12">
        <f t="shared" si="0"/>
        <v>0.7077267637178052</v>
      </c>
      <c r="E15" s="12">
        <v>0.7788046826863833</v>
      </c>
    </row>
    <row r="16" spans="1:5" ht="14.25">
      <c r="A16" s="11" t="s">
        <v>1617</v>
      </c>
      <c r="B16" s="11">
        <v>18</v>
      </c>
      <c r="C16" s="11">
        <v>18</v>
      </c>
      <c r="D16" s="12">
        <f t="shared" si="0"/>
        <v>1</v>
      </c>
      <c r="E16" s="12">
        <v>3</v>
      </c>
    </row>
    <row r="17" spans="1:5" ht="14.25">
      <c r="A17" s="11" t="s">
        <v>1619</v>
      </c>
      <c r="B17" s="11">
        <v>380</v>
      </c>
      <c r="C17" s="11">
        <v>627</v>
      </c>
      <c r="D17" s="12">
        <f t="shared" si="0"/>
        <v>1.65</v>
      </c>
      <c r="E17" s="12">
        <v>0.6288866599799399</v>
      </c>
    </row>
    <row r="18" spans="1:5" ht="14.25">
      <c r="A18" s="11" t="s">
        <v>1620</v>
      </c>
      <c r="B18" s="11"/>
      <c r="C18" s="11">
        <v>10</v>
      </c>
      <c r="D18" s="11"/>
      <c r="E18" s="12"/>
    </row>
    <row r="19" spans="1:5" ht="14.25">
      <c r="A19" s="11" t="s">
        <v>1593</v>
      </c>
      <c r="B19" s="11">
        <v>31066</v>
      </c>
      <c r="C19" s="11">
        <v>31616</v>
      </c>
      <c r="D19" s="12">
        <f>C19/B19</f>
        <v>1.017704242580313</v>
      </c>
      <c r="E19" s="12">
        <v>0.8589903820029343</v>
      </c>
    </row>
    <row r="20" spans="1:5" ht="14.25">
      <c r="A20" s="11" t="s">
        <v>1614</v>
      </c>
      <c r="B20" s="13">
        <v>15972</v>
      </c>
      <c r="C20" s="11">
        <v>16188</v>
      </c>
      <c r="D20" s="12">
        <f>C20/B20</f>
        <v>1.0135236664162284</v>
      </c>
      <c r="E20" s="12">
        <v>1.0192670948243294</v>
      </c>
    </row>
    <row r="21" spans="1:5" ht="14.25">
      <c r="A21" s="11" t="s">
        <v>1615</v>
      </c>
      <c r="B21" s="13">
        <v>15000</v>
      </c>
      <c r="C21" s="11">
        <v>14938</v>
      </c>
      <c r="D21" s="12">
        <f>C21/B21</f>
        <v>0.9958666666666667</v>
      </c>
      <c r="E21" s="12">
        <v>0.727795371498173</v>
      </c>
    </row>
    <row r="22" spans="1:5" ht="14.25">
      <c r="A22" s="11" t="s">
        <v>1616</v>
      </c>
      <c r="B22" s="13">
        <v>24</v>
      </c>
      <c r="C22" s="11">
        <v>86</v>
      </c>
      <c r="D22" s="12">
        <f>C22/B22</f>
        <v>3.5833333333333335</v>
      </c>
      <c r="E22" s="12">
        <v>1.8297872340425532</v>
      </c>
    </row>
    <row r="23" spans="1:5" ht="14.25">
      <c r="A23" s="11" t="s">
        <v>1617</v>
      </c>
      <c r="B23" s="13">
        <v>70</v>
      </c>
      <c r="C23" s="11"/>
      <c r="D23" s="12"/>
      <c r="E23" s="12"/>
    </row>
    <row r="24" spans="1:5" ht="14.25">
      <c r="A24" s="11" t="s">
        <v>1620</v>
      </c>
      <c r="B24" s="11"/>
      <c r="C24" s="11">
        <v>404</v>
      </c>
      <c r="D24" s="12"/>
      <c r="E24" s="12"/>
    </row>
    <row r="25" spans="1:5" ht="14.25">
      <c r="A25" s="11" t="s">
        <v>1594</v>
      </c>
      <c r="B25" s="11"/>
      <c r="C25" s="11"/>
      <c r="D25" s="11"/>
      <c r="E25" s="11"/>
    </row>
    <row r="26" spans="1:5" ht="14.25">
      <c r="A26" s="11" t="s">
        <v>1614</v>
      </c>
      <c r="B26" s="11"/>
      <c r="C26" s="11"/>
      <c r="D26" s="11"/>
      <c r="E26" s="11"/>
    </row>
    <row r="27" spans="1:5" ht="14.25">
      <c r="A27" s="11" t="s">
        <v>1615</v>
      </c>
      <c r="B27" s="11"/>
      <c r="C27" s="11"/>
      <c r="D27" s="11"/>
      <c r="E27" s="11"/>
    </row>
    <row r="28" spans="1:5" ht="14.25">
      <c r="A28" s="11" t="s">
        <v>1616</v>
      </c>
      <c r="B28" s="11"/>
      <c r="C28" s="11"/>
      <c r="D28" s="11"/>
      <c r="E28" s="11"/>
    </row>
    <row r="29" spans="1:5" ht="14.25">
      <c r="A29" s="11" t="s">
        <v>1617</v>
      </c>
      <c r="B29" s="11"/>
      <c r="C29" s="11"/>
      <c r="D29" s="11"/>
      <c r="E29" s="11"/>
    </row>
    <row r="30" spans="1:5" ht="14.25">
      <c r="A30" s="11" t="s">
        <v>1618</v>
      </c>
      <c r="B30" s="11"/>
      <c r="C30" s="11"/>
      <c r="D30" s="11"/>
      <c r="E30" s="11"/>
    </row>
    <row r="31" spans="1:5" ht="14.25">
      <c r="A31" s="11" t="s">
        <v>1621</v>
      </c>
      <c r="B31" s="11"/>
      <c r="C31" s="11"/>
      <c r="D31" s="12"/>
      <c r="E31" s="12"/>
    </row>
    <row r="32" spans="1:5" ht="14.25">
      <c r="A32" s="11" t="s">
        <v>1622</v>
      </c>
      <c r="B32" s="11"/>
      <c r="C32" s="11"/>
      <c r="D32" s="12"/>
      <c r="E32" s="12"/>
    </row>
    <row r="33" spans="1:5" ht="14.25">
      <c r="A33" s="11" t="s">
        <v>1614</v>
      </c>
      <c r="B33" s="11"/>
      <c r="C33" s="11"/>
      <c r="D33" s="12"/>
      <c r="E33" s="12"/>
    </row>
    <row r="34" spans="1:5" ht="14.25">
      <c r="A34" s="11" t="s">
        <v>1615</v>
      </c>
      <c r="B34" s="11"/>
      <c r="C34" s="11"/>
      <c r="D34" s="12"/>
      <c r="E34" s="12"/>
    </row>
    <row r="35" spans="1:5" ht="14.25">
      <c r="A35" s="11" t="s">
        <v>1616</v>
      </c>
      <c r="B35" s="11"/>
      <c r="C35" s="11"/>
      <c r="D35" s="12"/>
      <c r="E35" s="12"/>
    </row>
    <row r="36" spans="1:5" ht="14.25">
      <c r="A36" s="11" t="s">
        <v>1617</v>
      </c>
      <c r="B36" s="11"/>
      <c r="C36" s="11"/>
      <c r="D36" s="11"/>
      <c r="E36" s="11"/>
    </row>
    <row r="37" spans="1:5" ht="14.25">
      <c r="A37" s="11" t="s">
        <v>1618</v>
      </c>
      <c r="B37" s="11"/>
      <c r="C37" s="11"/>
      <c r="D37" s="11"/>
      <c r="E37" s="11"/>
    </row>
    <row r="38" spans="1:5" ht="14.25">
      <c r="A38" s="11" t="s">
        <v>1623</v>
      </c>
      <c r="B38" s="11"/>
      <c r="C38" s="11"/>
      <c r="D38" s="12"/>
      <c r="E38" s="12"/>
    </row>
    <row r="39" spans="1:5" ht="14.25">
      <c r="A39" s="11" t="s">
        <v>1614</v>
      </c>
      <c r="B39" s="11"/>
      <c r="C39" s="11"/>
      <c r="D39" s="12"/>
      <c r="E39" s="12"/>
    </row>
    <row r="40" spans="1:5" ht="14.25">
      <c r="A40" s="11" t="s">
        <v>1615</v>
      </c>
      <c r="B40" s="11"/>
      <c r="C40" s="11"/>
      <c r="D40" s="12"/>
      <c r="E40" s="12"/>
    </row>
    <row r="41" spans="1:5" ht="14.25">
      <c r="A41" s="11" t="s">
        <v>1616</v>
      </c>
      <c r="B41" s="11"/>
      <c r="C41" s="11"/>
      <c r="D41" s="12"/>
      <c r="E41" s="12"/>
    </row>
    <row r="42" spans="1:5" ht="14.25">
      <c r="A42" s="11" t="s">
        <v>1617</v>
      </c>
      <c r="B42" s="11"/>
      <c r="C42" s="11"/>
      <c r="D42" s="12"/>
      <c r="E42" s="12"/>
    </row>
    <row r="43" spans="1:5" ht="14.25">
      <c r="A43" s="11" t="s">
        <v>1618</v>
      </c>
      <c r="B43" s="11"/>
      <c r="C43" s="11"/>
      <c r="D43" s="12"/>
      <c r="E43" s="12"/>
    </row>
    <row r="44" spans="1:5" ht="14.25">
      <c r="A44" s="11" t="s">
        <v>1624</v>
      </c>
      <c r="B44" s="11"/>
      <c r="C44" s="11"/>
      <c r="D44" s="12"/>
      <c r="E44" s="12"/>
    </row>
    <row r="45" spans="1:5" ht="14.25">
      <c r="A45" s="11" t="s">
        <v>1625</v>
      </c>
      <c r="B45" s="11"/>
      <c r="C45" s="11"/>
      <c r="D45" s="12"/>
      <c r="E45" s="12"/>
    </row>
    <row r="46" spans="1:5" ht="14.25">
      <c r="A46" s="11" t="s">
        <v>1626</v>
      </c>
      <c r="B46" s="11"/>
      <c r="C46" s="11"/>
      <c r="D46" s="12"/>
      <c r="E46" s="12"/>
    </row>
    <row r="47" spans="1:5" ht="14.25">
      <c r="A47" s="11" t="s">
        <v>1627</v>
      </c>
      <c r="B47" s="11"/>
      <c r="C47" s="11"/>
      <c r="D47" s="12"/>
      <c r="E47" s="12"/>
    </row>
    <row r="48" spans="1:5" ht="14.25">
      <c r="A48" s="11" t="s">
        <v>1628</v>
      </c>
      <c r="B48" s="11"/>
      <c r="C48" s="11"/>
      <c r="D48" s="11"/>
      <c r="E48" s="11"/>
    </row>
    <row r="49" spans="1:5" ht="14.25">
      <c r="A49" s="11" t="s">
        <v>1629</v>
      </c>
      <c r="B49" s="11"/>
      <c r="C49" s="11"/>
      <c r="D49" s="11"/>
      <c r="E49" s="11"/>
    </row>
    <row r="50" spans="1:5" ht="14.25">
      <c r="A50" s="11" t="s">
        <v>1596</v>
      </c>
      <c r="B50" s="11"/>
      <c r="C50" s="11"/>
      <c r="D50" s="11"/>
      <c r="E50" s="11"/>
    </row>
    <row r="51" spans="1:5" ht="14.25">
      <c r="A51" s="11" t="s">
        <v>1614</v>
      </c>
      <c r="B51" s="11"/>
      <c r="C51" s="11"/>
      <c r="D51" s="11"/>
      <c r="E51" s="11"/>
    </row>
    <row r="52" spans="1:5" ht="14.25">
      <c r="A52" s="11" t="s">
        <v>1615</v>
      </c>
      <c r="B52" s="11"/>
      <c r="C52" s="11"/>
      <c r="D52" s="11"/>
      <c r="E52" s="11"/>
    </row>
    <row r="53" spans="1:5" ht="14.25">
      <c r="A53" s="11" t="s">
        <v>1616</v>
      </c>
      <c r="B53" s="11"/>
      <c r="C53" s="11"/>
      <c r="D53" s="11"/>
      <c r="E53" s="11"/>
    </row>
    <row r="54" spans="1:5" ht="14.25">
      <c r="A54" s="11" t="s">
        <v>1617</v>
      </c>
      <c r="B54" s="11"/>
      <c r="C54" s="11"/>
      <c r="D54" s="11"/>
      <c r="E54" s="11"/>
    </row>
    <row r="55" spans="1:5" ht="14.25">
      <c r="A55" s="11" t="s">
        <v>1618</v>
      </c>
      <c r="B55" s="11"/>
      <c r="C55" s="11"/>
      <c r="D55" s="11"/>
      <c r="E55" s="11"/>
    </row>
    <row r="56" spans="1:5" ht="14.25">
      <c r="A56" s="11" t="s">
        <v>1597</v>
      </c>
      <c r="B56" s="11"/>
      <c r="C56" s="11"/>
      <c r="D56" s="11"/>
      <c r="E56" s="11"/>
    </row>
    <row r="57" spans="1:5" ht="14.25">
      <c r="A57" s="11" t="s">
        <v>1614</v>
      </c>
      <c r="B57" s="11"/>
      <c r="C57" s="11"/>
      <c r="D57" s="11"/>
      <c r="E57" s="11"/>
    </row>
    <row r="58" spans="1:5" ht="14.25">
      <c r="A58" s="11" t="s">
        <v>1615</v>
      </c>
      <c r="B58" s="11"/>
      <c r="C58" s="11"/>
      <c r="D58" s="11"/>
      <c r="E58" s="11"/>
    </row>
    <row r="59" spans="1:5" ht="14.25">
      <c r="A59" s="11" t="s">
        <v>1616</v>
      </c>
      <c r="B59" s="11"/>
      <c r="C59" s="11"/>
      <c r="D59" s="11"/>
      <c r="E59" s="11"/>
    </row>
    <row r="60" spans="1:5" ht="14.25">
      <c r="A60" s="11" t="s">
        <v>1617</v>
      </c>
      <c r="B60" s="11"/>
      <c r="C60" s="11"/>
      <c r="D60" s="11"/>
      <c r="E60" s="11"/>
    </row>
    <row r="61" spans="1:5" ht="14.25">
      <c r="A61" s="11" t="s">
        <v>1618</v>
      </c>
      <c r="B61" s="11"/>
      <c r="C61" s="11"/>
      <c r="D61" s="11"/>
      <c r="E61" s="11"/>
    </row>
    <row r="62" spans="1:5" ht="14.25">
      <c r="A62" s="11" t="s">
        <v>1598</v>
      </c>
      <c r="B62" s="11"/>
      <c r="C62" s="11"/>
      <c r="D62" s="11"/>
      <c r="E62" s="11"/>
    </row>
    <row r="63" spans="1:5" ht="14.25">
      <c r="A63" s="11" t="s">
        <v>1614</v>
      </c>
      <c r="B63" s="11"/>
      <c r="C63" s="11"/>
      <c r="D63" s="11"/>
      <c r="E63" s="11"/>
    </row>
    <row r="64" spans="1:5" ht="14.25">
      <c r="A64" s="11" t="s">
        <v>1615</v>
      </c>
      <c r="B64" s="11"/>
      <c r="C64" s="11"/>
      <c r="D64" s="11"/>
      <c r="E64" s="11"/>
    </row>
    <row r="65" spans="1:5" ht="14.25">
      <c r="A65" s="11" t="s">
        <v>1616</v>
      </c>
      <c r="B65" s="11"/>
      <c r="C65" s="11"/>
      <c r="D65" s="11"/>
      <c r="E65" s="11"/>
    </row>
    <row r="66" spans="1:5" ht="14.25">
      <c r="A66" s="11" t="s">
        <v>1617</v>
      </c>
      <c r="B66" s="11"/>
      <c r="C66" s="11"/>
      <c r="D66" s="11"/>
      <c r="E66" s="11"/>
    </row>
    <row r="67" spans="1:5" ht="14.25">
      <c r="A67" s="11" t="s">
        <v>1618</v>
      </c>
      <c r="B67" s="11"/>
      <c r="C67" s="11"/>
      <c r="D67" s="11"/>
      <c r="E67" s="11"/>
    </row>
  </sheetData>
  <sheetProtection/>
  <mergeCells count="1">
    <mergeCell ref="A2:E2"/>
  </mergeCells>
  <printOptions/>
  <pageMargins left="0.75" right="0.75" top="0.59" bottom="0.59" header="0.51" footer="0.51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selection activeCell="F13" sqref="F13"/>
    </sheetView>
  </sheetViews>
  <sheetFormatPr defaultColWidth="9.00390625" defaultRowHeight="14.25"/>
  <cols>
    <col min="1" max="1" width="52.625" style="0" customWidth="1"/>
    <col min="2" max="2" width="9.625" style="0" customWidth="1"/>
    <col min="4" max="4" width="10.625" style="0" customWidth="1"/>
    <col min="5" max="5" width="12.25390625" style="0" customWidth="1"/>
    <col min="9" max="9" width="22.375" style="0" customWidth="1"/>
    <col min="11" max="11" width="27.25390625" style="0" customWidth="1"/>
  </cols>
  <sheetData>
    <row r="1" ht="14.25">
      <c r="A1" s="7" t="s">
        <v>1630</v>
      </c>
    </row>
    <row r="2" spans="1:5" ht="20.25">
      <c r="A2" s="2" t="s">
        <v>1631</v>
      </c>
      <c r="B2" s="2"/>
      <c r="C2" s="2"/>
      <c r="D2" s="2"/>
      <c r="E2" s="2"/>
    </row>
    <row r="3" ht="14.25">
      <c r="E3" t="s">
        <v>55</v>
      </c>
    </row>
    <row r="4" spans="1:5" ht="36.75" customHeight="1">
      <c r="A4" s="8" t="s">
        <v>1632</v>
      </c>
      <c r="B4" s="9" t="s">
        <v>57</v>
      </c>
      <c r="C4" s="9" t="s">
        <v>58</v>
      </c>
      <c r="D4" s="9" t="s">
        <v>59</v>
      </c>
      <c r="E4" s="9" t="s">
        <v>1590</v>
      </c>
    </row>
    <row r="5" spans="1:5" ht="14.25">
      <c r="A5" s="10" t="s">
        <v>1633</v>
      </c>
      <c r="B5" s="11">
        <f>B11+B16</f>
        <v>45458</v>
      </c>
      <c r="C5" s="11">
        <f>C11+C16</f>
        <v>45354</v>
      </c>
      <c r="D5" s="12">
        <f>C5/B5</f>
        <v>0.9977121738747855</v>
      </c>
      <c r="E5" s="12">
        <v>1.0401577873082128</v>
      </c>
    </row>
    <row r="6" spans="1:5" ht="14.25">
      <c r="A6" s="11" t="s">
        <v>1603</v>
      </c>
      <c r="B6" s="11"/>
      <c r="C6" s="11"/>
      <c r="D6" s="11"/>
      <c r="E6" s="12"/>
    </row>
    <row r="7" spans="1:5" ht="14.25">
      <c r="A7" s="11" t="s">
        <v>1634</v>
      </c>
      <c r="B7" s="11"/>
      <c r="C7" s="11"/>
      <c r="D7" s="11"/>
      <c r="E7" s="12"/>
    </row>
    <row r="8" spans="1:5" ht="14.25">
      <c r="A8" s="11" t="s">
        <v>1635</v>
      </c>
      <c r="B8" s="11"/>
      <c r="C8" s="11"/>
      <c r="D8" s="11"/>
      <c r="E8" s="12"/>
    </row>
    <row r="9" spans="1:5" ht="14.25">
      <c r="A9" s="11" t="s">
        <v>1636</v>
      </c>
      <c r="B9" s="11"/>
      <c r="C9" s="11"/>
      <c r="D9" s="11"/>
      <c r="E9" s="12"/>
    </row>
    <row r="10" spans="1:5" ht="14.25">
      <c r="A10" s="11" t="s">
        <v>1637</v>
      </c>
      <c r="B10" s="11"/>
      <c r="C10" s="11"/>
      <c r="D10" s="11"/>
      <c r="E10" s="12"/>
    </row>
    <row r="11" spans="1:5" ht="14.25">
      <c r="A11" s="11" t="s">
        <v>1604</v>
      </c>
      <c r="B11" s="11">
        <f>SUM(B12:B15)</f>
        <v>14598</v>
      </c>
      <c r="C11" s="11">
        <v>14581</v>
      </c>
      <c r="D11" s="12">
        <f aca="true" t="shared" si="0" ref="D11:D18">C11/B11</f>
        <v>0.9988354569119058</v>
      </c>
      <c r="E11" s="12">
        <v>1.0549887851819695</v>
      </c>
    </row>
    <row r="12" spans="1:5" ht="14.25">
      <c r="A12" s="11" t="s">
        <v>1638</v>
      </c>
      <c r="B12" s="11">
        <v>12624</v>
      </c>
      <c r="C12" s="11">
        <v>12662</v>
      </c>
      <c r="D12" s="12">
        <f t="shared" si="0"/>
        <v>1.0030101394169835</v>
      </c>
      <c r="E12" s="12">
        <v>1.05607544432354</v>
      </c>
    </row>
    <row r="13" spans="1:5" ht="14.25">
      <c r="A13" s="11" t="s">
        <v>1639</v>
      </c>
      <c r="B13" s="11">
        <v>1291</v>
      </c>
      <c r="C13" s="11">
        <v>1238</v>
      </c>
      <c r="D13" s="12">
        <f t="shared" si="0"/>
        <v>0.9589465530596437</v>
      </c>
      <c r="E13" s="12">
        <v>1.032</v>
      </c>
    </row>
    <row r="14" spans="1:5" ht="14.25">
      <c r="A14" s="11" t="s">
        <v>1640</v>
      </c>
      <c r="B14" s="11">
        <v>655</v>
      </c>
      <c r="C14" s="11">
        <v>659</v>
      </c>
      <c r="D14" s="12">
        <f t="shared" si="0"/>
        <v>1.0061068702290077</v>
      </c>
      <c r="E14" s="12">
        <v>1.057</v>
      </c>
    </row>
    <row r="15" spans="1:5" ht="14.25">
      <c r="A15" s="11" t="s">
        <v>1641</v>
      </c>
      <c r="B15" s="11">
        <v>28</v>
      </c>
      <c r="C15" s="11">
        <v>22</v>
      </c>
      <c r="D15" s="12">
        <f t="shared" si="0"/>
        <v>0.7857142857142857</v>
      </c>
      <c r="E15" s="12">
        <v>1.061</v>
      </c>
    </row>
    <row r="16" spans="1:5" ht="14.25">
      <c r="A16" s="11" t="s">
        <v>1605</v>
      </c>
      <c r="B16" s="11">
        <v>30860</v>
      </c>
      <c r="C16" s="11">
        <v>30773</v>
      </c>
      <c r="D16" s="12">
        <f t="shared" si="0"/>
        <v>0.9971808165910564</v>
      </c>
      <c r="E16" s="12">
        <v>1.033275132630448</v>
      </c>
    </row>
    <row r="17" spans="1:5" ht="14.25">
      <c r="A17" s="11" t="s">
        <v>1642</v>
      </c>
      <c r="B17" s="11">
        <v>30260</v>
      </c>
      <c r="C17" s="11">
        <v>30714</v>
      </c>
      <c r="D17" s="12">
        <f t="shared" si="0"/>
        <v>1.0150033046926636</v>
      </c>
      <c r="E17" s="12">
        <v>1.0549926149829973</v>
      </c>
    </row>
    <row r="18" spans="1:5" ht="14.25">
      <c r="A18" s="11" t="s">
        <v>1643</v>
      </c>
      <c r="B18" s="11">
        <v>600</v>
      </c>
      <c r="C18" s="11">
        <v>59</v>
      </c>
      <c r="D18" s="12">
        <f t="shared" si="0"/>
        <v>0.09833333333333333</v>
      </c>
      <c r="E18" s="12">
        <v>0.08819133034379671</v>
      </c>
    </row>
    <row r="19" spans="1:5" ht="14.25">
      <c r="A19" s="11" t="s">
        <v>1606</v>
      </c>
      <c r="B19" s="11"/>
      <c r="C19" s="11"/>
      <c r="D19" s="11"/>
      <c r="E19" s="11"/>
    </row>
    <row r="20" spans="1:5" ht="14.25">
      <c r="A20" s="11" t="s">
        <v>1644</v>
      </c>
      <c r="B20" s="11"/>
      <c r="C20" s="11"/>
      <c r="D20" s="11"/>
      <c r="E20" s="11"/>
    </row>
    <row r="21" spans="1:5" ht="14.25">
      <c r="A21" s="11" t="s">
        <v>1645</v>
      </c>
      <c r="B21" s="11"/>
      <c r="C21" s="11"/>
      <c r="D21" s="11"/>
      <c r="E21" s="11"/>
    </row>
    <row r="22" spans="1:5" ht="14.25">
      <c r="A22" s="11" t="s">
        <v>1646</v>
      </c>
      <c r="B22" s="11"/>
      <c r="C22" s="11"/>
      <c r="D22" s="11"/>
      <c r="E22" s="11"/>
    </row>
    <row r="23" spans="1:5" ht="14.25">
      <c r="A23" s="11" t="s">
        <v>1607</v>
      </c>
      <c r="B23" s="11"/>
      <c r="C23" s="11"/>
      <c r="D23" s="12"/>
      <c r="E23" s="12"/>
    </row>
    <row r="24" spans="1:5" ht="14.25">
      <c r="A24" s="11" t="s">
        <v>1647</v>
      </c>
      <c r="B24" s="11"/>
      <c r="C24" s="11"/>
      <c r="D24" s="12"/>
      <c r="E24" s="12"/>
    </row>
    <row r="25" spans="1:5" ht="14.25">
      <c r="A25" s="11" t="s">
        <v>1648</v>
      </c>
      <c r="B25" s="11"/>
      <c r="C25" s="11"/>
      <c r="D25" s="12"/>
      <c r="E25" s="12"/>
    </row>
    <row r="26" spans="1:5" ht="14.25">
      <c r="A26" s="11" t="s">
        <v>1649</v>
      </c>
      <c r="B26" s="11"/>
      <c r="C26" s="11"/>
      <c r="D26" s="12"/>
      <c r="E26" s="12"/>
    </row>
    <row r="27" spans="1:5" ht="14.25">
      <c r="A27" s="11" t="s">
        <v>1650</v>
      </c>
      <c r="B27" s="11"/>
      <c r="C27" s="11"/>
      <c r="D27" s="11"/>
      <c r="E27" s="11"/>
    </row>
    <row r="28" spans="1:5" ht="14.25">
      <c r="A28" s="11" t="s">
        <v>1651</v>
      </c>
      <c r="B28" s="11"/>
      <c r="C28" s="11"/>
      <c r="D28" s="12"/>
      <c r="E28" s="12"/>
    </row>
    <row r="29" spans="1:5" ht="14.25">
      <c r="A29" s="11" t="s">
        <v>1652</v>
      </c>
      <c r="B29" s="11"/>
      <c r="C29" s="11"/>
      <c r="D29" s="12"/>
      <c r="E29" s="12"/>
    </row>
    <row r="30" spans="1:5" ht="14.25">
      <c r="A30" s="11" t="s">
        <v>1649</v>
      </c>
      <c r="B30" s="11"/>
      <c r="C30" s="11"/>
      <c r="D30" s="12"/>
      <c r="E30" s="12"/>
    </row>
    <row r="31" spans="1:5" ht="14.25">
      <c r="A31" s="11" t="s">
        <v>1653</v>
      </c>
      <c r="B31" s="11"/>
      <c r="C31" s="11"/>
      <c r="D31" s="12"/>
      <c r="E31" s="12"/>
    </row>
    <row r="32" spans="1:5" ht="14.25">
      <c r="A32" s="11" t="s">
        <v>1654</v>
      </c>
      <c r="B32" s="11"/>
      <c r="C32" s="11"/>
      <c r="D32" s="12"/>
      <c r="E32" s="12"/>
    </row>
    <row r="33" spans="1:5" ht="14.25">
      <c r="A33" s="11" t="s">
        <v>1655</v>
      </c>
      <c r="B33" s="11"/>
      <c r="C33" s="11"/>
      <c r="D33" s="12"/>
      <c r="E33" s="12"/>
    </row>
    <row r="34" spans="1:5" ht="14.25">
      <c r="A34" s="11" t="s">
        <v>1649</v>
      </c>
      <c r="B34" s="11"/>
      <c r="C34" s="11"/>
      <c r="D34" s="12"/>
      <c r="E34" s="12"/>
    </row>
    <row r="35" spans="1:5" ht="14.25">
      <c r="A35" s="11" t="s">
        <v>1656</v>
      </c>
      <c r="B35" s="11"/>
      <c r="C35" s="11"/>
      <c r="D35" s="11"/>
      <c r="E35" s="11"/>
    </row>
    <row r="36" spans="1:5" ht="14.25">
      <c r="A36" s="11" t="s">
        <v>1608</v>
      </c>
      <c r="B36" s="11"/>
      <c r="C36" s="11"/>
      <c r="D36" s="11"/>
      <c r="E36" s="11"/>
    </row>
    <row r="37" spans="1:5" ht="14.25">
      <c r="A37" s="11" t="s">
        <v>1657</v>
      </c>
      <c r="B37" s="11"/>
      <c r="C37" s="11"/>
      <c r="D37" s="11"/>
      <c r="E37" s="11"/>
    </row>
    <row r="38" spans="1:5" ht="14.25">
      <c r="A38" s="11" t="s">
        <v>1658</v>
      </c>
      <c r="B38" s="11"/>
      <c r="C38" s="11"/>
      <c r="D38" s="11"/>
      <c r="E38" s="11"/>
    </row>
    <row r="39" spans="1:5" ht="14.25">
      <c r="A39" s="11" t="s">
        <v>1659</v>
      </c>
      <c r="B39" s="11"/>
      <c r="C39" s="11"/>
      <c r="D39" s="11"/>
      <c r="E39" s="11"/>
    </row>
    <row r="40" spans="1:5" ht="14.25">
      <c r="A40" s="11" t="s">
        <v>1660</v>
      </c>
      <c r="B40" s="11"/>
      <c r="C40" s="11"/>
      <c r="D40" s="11"/>
      <c r="E40" s="11"/>
    </row>
    <row r="41" spans="1:5" ht="14.25">
      <c r="A41" s="11" t="s">
        <v>1609</v>
      </c>
      <c r="B41" s="11"/>
      <c r="C41" s="11"/>
      <c r="D41" s="11"/>
      <c r="E41" s="11"/>
    </row>
    <row r="42" spans="1:5" ht="14.25">
      <c r="A42" s="11" t="s">
        <v>1661</v>
      </c>
      <c r="B42" s="11"/>
      <c r="C42" s="11"/>
      <c r="D42" s="11"/>
      <c r="E42" s="11"/>
    </row>
    <row r="43" spans="1:5" ht="14.25">
      <c r="A43" s="11" t="s">
        <v>1662</v>
      </c>
      <c r="B43" s="11"/>
      <c r="C43" s="11"/>
      <c r="D43" s="11"/>
      <c r="E43" s="11"/>
    </row>
    <row r="44" spans="1:5" ht="14.25">
      <c r="A44" s="11" t="s">
        <v>1636</v>
      </c>
      <c r="B44" s="11"/>
      <c r="C44" s="11"/>
      <c r="D44" s="11"/>
      <c r="E44" s="11"/>
    </row>
    <row r="45" spans="1:5" ht="14.25">
      <c r="A45" s="11" t="s">
        <v>1663</v>
      </c>
      <c r="B45" s="11"/>
      <c r="C45" s="11"/>
      <c r="D45" s="11"/>
      <c r="E45" s="11"/>
    </row>
    <row r="46" spans="1:5" ht="14.25">
      <c r="A46" s="11" t="s">
        <v>1664</v>
      </c>
      <c r="B46" s="11"/>
      <c r="C46" s="11"/>
      <c r="D46" s="11"/>
      <c r="E46" s="11"/>
    </row>
    <row r="47" spans="1:5" ht="14.25">
      <c r="A47" s="11" t="s">
        <v>1610</v>
      </c>
      <c r="B47" s="11"/>
      <c r="C47" s="11"/>
      <c r="D47" s="11"/>
      <c r="E47" s="11"/>
    </row>
    <row r="48" spans="1:5" ht="14.25">
      <c r="A48" s="11" t="s">
        <v>1665</v>
      </c>
      <c r="B48" s="11"/>
      <c r="C48" s="11"/>
      <c r="D48" s="11"/>
      <c r="E48" s="11"/>
    </row>
    <row r="49" spans="1:5" ht="14.25">
      <c r="A49" s="11" t="s">
        <v>1666</v>
      </c>
      <c r="B49" s="11"/>
      <c r="C49" s="11"/>
      <c r="D49" s="11"/>
      <c r="E49" s="11"/>
    </row>
    <row r="50" spans="1:5" ht="14.25">
      <c r="A50" s="11" t="s">
        <v>1667</v>
      </c>
      <c r="B50" s="11"/>
      <c r="C50" s="11"/>
      <c r="D50" s="11"/>
      <c r="E50" s="11"/>
    </row>
  </sheetData>
  <sheetProtection/>
  <mergeCells count="1">
    <mergeCell ref="A2:E2"/>
  </mergeCells>
  <printOptions/>
  <pageMargins left="0.75" right="0.75" top="0.39" bottom="0.39" header="0.51" footer="0.51"/>
  <pageSetup horizontalDpi="600" verticalDpi="600" orientation="portrait" paperSize="9" scale="86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F23" sqref="F23"/>
    </sheetView>
  </sheetViews>
  <sheetFormatPr defaultColWidth="9.00390625" defaultRowHeight="14.25"/>
  <cols>
    <col min="1" max="1" width="37.625" style="1" customWidth="1"/>
    <col min="2" max="2" width="21.375" style="1" customWidth="1"/>
    <col min="3" max="16384" width="9.00390625" style="1" customWidth="1"/>
  </cols>
  <sheetData>
    <row r="1" ht="12.75">
      <c r="A1" s="1" t="s">
        <v>1668</v>
      </c>
    </row>
    <row r="2" spans="1:2" ht="20.25">
      <c r="A2" s="2" t="s">
        <v>1669</v>
      </c>
      <c r="B2" s="2"/>
    </row>
    <row r="3" ht="12.75">
      <c r="B3" s="1" t="s">
        <v>55</v>
      </c>
    </row>
    <row r="4" spans="1:2" ht="30" customHeight="1">
      <c r="A4" s="3" t="s">
        <v>1670</v>
      </c>
      <c r="B4" s="4" t="s">
        <v>1671</v>
      </c>
    </row>
    <row r="5" spans="1:2" ht="30" customHeight="1">
      <c r="A5" s="6" t="s">
        <v>1672</v>
      </c>
      <c r="B5" s="6">
        <v>426101</v>
      </c>
    </row>
    <row r="6" spans="1:2" ht="30" customHeight="1">
      <c r="A6" s="6" t="s">
        <v>1673</v>
      </c>
      <c r="B6" s="6">
        <v>38488</v>
      </c>
    </row>
    <row r="7" spans="1:2" ht="30" customHeight="1">
      <c r="A7" s="6" t="s">
        <v>1674</v>
      </c>
      <c r="B7" s="6">
        <v>19834</v>
      </c>
    </row>
    <row r="8" spans="1:2" ht="30" customHeight="1">
      <c r="A8" s="6" t="s">
        <v>1675</v>
      </c>
      <c r="B8" s="6">
        <f>B5+B6-B7</f>
        <v>444755</v>
      </c>
    </row>
    <row r="9" spans="1:2" ht="30" customHeight="1">
      <c r="A9" s="3" t="s">
        <v>1676</v>
      </c>
      <c r="B9" s="6"/>
    </row>
    <row r="10" spans="1:2" ht="30" customHeight="1">
      <c r="A10" s="6" t="s">
        <v>1677</v>
      </c>
      <c r="B10" s="6">
        <v>454231</v>
      </c>
    </row>
    <row r="11" spans="1:2" ht="30" customHeight="1">
      <c r="A11" s="6" t="s">
        <v>1678</v>
      </c>
      <c r="B11" s="6">
        <v>27089</v>
      </c>
    </row>
    <row r="12" spans="1:2" ht="30" customHeight="1">
      <c r="A12" s="6" t="s">
        <v>1679</v>
      </c>
      <c r="B12" s="6">
        <v>481320</v>
      </c>
    </row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D25" sqref="D25"/>
    </sheetView>
  </sheetViews>
  <sheetFormatPr defaultColWidth="9.00390625" defaultRowHeight="14.25"/>
  <cols>
    <col min="1" max="1" width="41.00390625" style="1" customWidth="1"/>
    <col min="2" max="2" width="18.625" style="1" customWidth="1"/>
    <col min="3" max="16384" width="9.00390625" style="1" customWidth="1"/>
  </cols>
  <sheetData>
    <row r="1" ht="12.75">
      <c r="A1" s="1" t="s">
        <v>1680</v>
      </c>
    </row>
    <row r="2" spans="1:2" ht="20.25">
      <c r="A2" s="2" t="s">
        <v>1681</v>
      </c>
      <c r="B2" s="2"/>
    </row>
    <row r="3" ht="12.75">
      <c r="B3" s="1" t="s">
        <v>55</v>
      </c>
    </row>
    <row r="4" spans="1:2" ht="27" customHeight="1">
      <c r="A4" s="3" t="s">
        <v>1670</v>
      </c>
      <c r="B4" s="4" t="s">
        <v>1671</v>
      </c>
    </row>
    <row r="5" spans="1:2" ht="27" customHeight="1">
      <c r="A5" s="5" t="s">
        <v>1682</v>
      </c>
      <c r="B5" s="5">
        <v>76341</v>
      </c>
    </row>
    <row r="6" spans="1:2" ht="27" customHeight="1">
      <c r="A6" s="5" t="s">
        <v>1683</v>
      </c>
      <c r="B6" s="5">
        <v>18494</v>
      </c>
    </row>
    <row r="7" spans="1:2" ht="27" customHeight="1">
      <c r="A7" s="5" t="s">
        <v>1684</v>
      </c>
      <c r="B7" s="5">
        <v>0</v>
      </c>
    </row>
    <row r="8" spans="1:2" ht="27" customHeight="1">
      <c r="A8" s="5" t="s">
        <v>1685</v>
      </c>
      <c r="B8" s="5">
        <f>B5+B6-B7</f>
        <v>94835</v>
      </c>
    </row>
    <row r="9" spans="1:2" ht="27" customHeight="1">
      <c r="A9" s="3" t="s">
        <v>1676</v>
      </c>
      <c r="B9" s="6"/>
    </row>
    <row r="10" spans="1:2" ht="27" customHeight="1">
      <c r="A10" s="5" t="s">
        <v>1686</v>
      </c>
      <c r="B10" s="5">
        <v>84582</v>
      </c>
    </row>
    <row r="11" spans="1:2" ht="27" customHeight="1">
      <c r="A11" s="5" t="s">
        <v>1687</v>
      </c>
      <c r="B11" s="5">
        <v>18494</v>
      </c>
    </row>
    <row r="12" spans="1:2" ht="27" customHeight="1">
      <c r="A12" s="5" t="s">
        <v>1688</v>
      </c>
      <c r="B12" s="5">
        <v>103076</v>
      </c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G8" sqref="G8"/>
    </sheetView>
  </sheetViews>
  <sheetFormatPr defaultColWidth="9.00390625" defaultRowHeight="14.25"/>
  <cols>
    <col min="1" max="1" width="37.625" style="1" customWidth="1"/>
    <col min="2" max="2" width="21.375" style="1" customWidth="1"/>
    <col min="3" max="16384" width="9.00390625" style="1" customWidth="1"/>
  </cols>
  <sheetData>
    <row r="1" ht="12.75">
      <c r="A1" s="1" t="s">
        <v>1689</v>
      </c>
    </row>
    <row r="2" spans="1:2" ht="20.25">
      <c r="A2" s="2" t="s">
        <v>1690</v>
      </c>
      <c r="B2" s="2"/>
    </row>
    <row r="3" ht="12.75">
      <c r="B3" s="1" t="s">
        <v>55</v>
      </c>
    </row>
    <row r="4" spans="1:2" ht="30" customHeight="1">
      <c r="A4" s="3" t="s">
        <v>1670</v>
      </c>
      <c r="B4" s="4" t="s">
        <v>1671</v>
      </c>
    </row>
    <row r="5" spans="1:2" ht="30" customHeight="1">
      <c r="A5" s="6" t="s">
        <v>1672</v>
      </c>
      <c r="B5" s="6">
        <v>426101</v>
      </c>
    </row>
    <row r="6" spans="1:2" ht="30" customHeight="1">
      <c r="A6" s="6" t="s">
        <v>1673</v>
      </c>
      <c r="B6" s="6">
        <v>38488</v>
      </c>
    </row>
    <row r="7" spans="1:2" ht="30" customHeight="1">
      <c r="A7" s="6" t="s">
        <v>1674</v>
      </c>
      <c r="B7" s="6">
        <v>19834</v>
      </c>
    </row>
    <row r="8" spans="1:2" ht="30" customHeight="1">
      <c r="A8" s="6" t="s">
        <v>1675</v>
      </c>
      <c r="B8" s="6">
        <v>444755</v>
      </c>
    </row>
    <row r="9" spans="1:2" ht="30" customHeight="1">
      <c r="A9" s="3" t="s">
        <v>1676</v>
      </c>
      <c r="B9" s="6"/>
    </row>
    <row r="10" spans="1:2" ht="30" customHeight="1">
      <c r="A10" s="6" t="s">
        <v>1677</v>
      </c>
      <c r="B10" s="6">
        <v>454231</v>
      </c>
    </row>
    <row r="11" spans="1:2" ht="30" customHeight="1">
      <c r="A11" s="6" t="s">
        <v>1678</v>
      </c>
      <c r="B11" s="6">
        <v>27089</v>
      </c>
    </row>
    <row r="12" spans="1:2" ht="30" customHeight="1">
      <c r="A12" s="6" t="s">
        <v>1679</v>
      </c>
      <c r="B12" s="6">
        <v>481320</v>
      </c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E23" sqref="E23"/>
    </sheetView>
  </sheetViews>
  <sheetFormatPr defaultColWidth="9.00390625" defaultRowHeight="14.25"/>
  <cols>
    <col min="1" max="1" width="41.00390625" style="1" customWidth="1"/>
    <col min="2" max="2" width="18.625" style="1" customWidth="1"/>
    <col min="3" max="16384" width="9.00390625" style="1" customWidth="1"/>
  </cols>
  <sheetData>
    <row r="1" ht="12.75">
      <c r="A1" s="1" t="s">
        <v>1691</v>
      </c>
    </row>
    <row r="2" spans="1:2" ht="20.25">
      <c r="A2" s="2" t="s">
        <v>1692</v>
      </c>
      <c r="B2" s="2"/>
    </row>
    <row r="3" ht="12.75">
      <c r="B3" s="1" t="s">
        <v>55</v>
      </c>
    </row>
    <row r="4" spans="1:2" ht="27" customHeight="1">
      <c r="A4" s="3" t="s">
        <v>1670</v>
      </c>
      <c r="B4" s="4" t="s">
        <v>1671</v>
      </c>
    </row>
    <row r="5" spans="1:2" ht="27" customHeight="1">
      <c r="A5" s="5" t="s">
        <v>1682</v>
      </c>
      <c r="B5" s="5">
        <v>76341</v>
      </c>
    </row>
    <row r="6" spans="1:2" ht="27" customHeight="1">
      <c r="A6" s="5" t="s">
        <v>1683</v>
      </c>
      <c r="B6" s="5">
        <v>18494</v>
      </c>
    </row>
    <row r="7" spans="1:2" ht="27" customHeight="1">
      <c r="A7" s="5" t="s">
        <v>1684</v>
      </c>
      <c r="B7" s="5">
        <v>0</v>
      </c>
    </row>
    <row r="8" spans="1:2" ht="27" customHeight="1">
      <c r="A8" s="5" t="s">
        <v>1685</v>
      </c>
      <c r="B8" s="5">
        <v>94835</v>
      </c>
    </row>
    <row r="9" spans="1:2" ht="27" customHeight="1">
      <c r="A9" s="3" t="s">
        <v>1676</v>
      </c>
      <c r="B9" s="6"/>
    </row>
    <row r="10" spans="1:2" ht="27" customHeight="1">
      <c r="A10" s="5" t="s">
        <v>1686</v>
      </c>
      <c r="B10" s="5">
        <v>84582</v>
      </c>
    </row>
    <row r="11" spans="1:2" ht="27" customHeight="1">
      <c r="A11" s="5" t="s">
        <v>1687</v>
      </c>
      <c r="B11" s="5">
        <v>18494</v>
      </c>
    </row>
    <row r="12" spans="1:2" ht="27" customHeight="1">
      <c r="A12" s="5" t="s">
        <v>1688</v>
      </c>
      <c r="B12" s="5">
        <v>103076</v>
      </c>
    </row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G24" sqref="G24"/>
    </sheetView>
  </sheetViews>
  <sheetFormatPr defaultColWidth="9.00390625" defaultRowHeight="14.25"/>
  <cols>
    <col min="1" max="1" width="29.00390625" style="0" customWidth="1"/>
    <col min="2" max="2" width="12.25390625" style="0" customWidth="1"/>
    <col min="4" max="4" width="12.875" style="0" customWidth="1"/>
    <col min="5" max="5" width="15.125" style="0" customWidth="1"/>
    <col min="7" max="7" width="33.00390625" style="0" customWidth="1"/>
  </cols>
  <sheetData>
    <row r="1" ht="14.25">
      <c r="A1" s="7" t="s">
        <v>99</v>
      </c>
    </row>
    <row r="2" spans="1:5" ht="20.25">
      <c r="A2" s="2" t="s">
        <v>100</v>
      </c>
      <c r="B2" s="2"/>
      <c r="C2" s="2"/>
      <c r="D2" s="2"/>
      <c r="E2" s="2"/>
    </row>
    <row r="3" ht="14.25">
      <c r="E3" t="s">
        <v>55</v>
      </c>
    </row>
    <row r="4" spans="1:5" ht="34.5" customHeight="1">
      <c r="A4" s="9" t="s">
        <v>56</v>
      </c>
      <c r="B4" s="9" t="s">
        <v>57</v>
      </c>
      <c r="C4" s="9" t="s">
        <v>58</v>
      </c>
      <c r="D4" s="9" t="s">
        <v>59</v>
      </c>
      <c r="E4" s="9" t="s">
        <v>60</v>
      </c>
    </row>
    <row r="5" spans="1:5" ht="14.25">
      <c r="A5" s="11" t="s">
        <v>101</v>
      </c>
      <c r="B5" s="53">
        <v>34637</v>
      </c>
      <c r="C5" s="53">
        <v>32930</v>
      </c>
      <c r="D5" s="12">
        <f>C5/B5</f>
        <v>0.9507174408869128</v>
      </c>
      <c r="E5" s="12">
        <v>1.079035323415689</v>
      </c>
    </row>
    <row r="6" spans="1:5" ht="14.25">
      <c r="A6" s="11" t="s">
        <v>102</v>
      </c>
      <c r="B6" s="11"/>
      <c r="C6" s="11"/>
      <c r="D6" s="12"/>
      <c r="E6" s="12"/>
    </row>
    <row r="7" spans="1:5" ht="14.25">
      <c r="A7" s="11" t="s">
        <v>103</v>
      </c>
      <c r="B7" s="11">
        <v>366</v>
      </c>
      <c r="C7" s="11">
        <v>366</v>
      </c>
      <c r="D7" s="12">
        <f aca="true" t="shared" si="0" ref="D7:D40">C7/B7</f>
        <v>1</v>
      </c>
      <c r="E7" s="12">
        <v>1.0578034682080926</v>
      </c>
    </row>
    <row r="8" spans="1:5" ht="14.25">
      <c r="A8" s="11" t="s">
        <v>104</v>
      </c>
      <c r="B8" s="11">
        <v>15224</v>
      </c>
      <c r="C8" s="11">
        <v>14380</v>
      </c>
      <c r="D8" s="12">
        <f t="shared" si="0"/>
        <v>0.9445612191276931</v>
      </c>
      <c r="E8" s="12">
        <v>1.102760736196319</v>
      </c>
    </row>
    <row r="9" spans="1:5" ht="14.25">
      <c r="A9" s="11" t="s">
        <v>105</v>
      </c>
      <c r="B9" s="11">
        <v>109219</v>
      </c>
      <c r="C9" s="11">
        <v>99154</v>
      </c>
      <c r="D9" s="12">
        <f t="shared" si="0"/>
        <v>0.9078457045019639</v>
      </c>
      <c r="E9" s="12">
        <v>1.0937269047067517</v>
      </c>
    </row>
    <row r="10" spans="1:5" ht="14.25">
      <c r="A10" s="11" t="s">
        <v>106</v>
      </c>
      <c r="B10" s="11">
        <v>3782</v>
      </c>
      <c r="C10" s="11">
        <v>3664</v>
      </c>
      <c r="D10" s="12">
        <f t="shared" si="0"/>
        <v>0.9687995769434162</v>
      </c>
      <c r="E10" s="12">
        <v>1.0341518487157777</v>
      </c>
    </row>
    <row r="11" spans="1:5" ht="14.25">
      <c r="A11" s="11" t="s">
        <v>107</v>
      </c>
      <c r="B11" s="11">
        <v>6579</v>
      </c>
      <c r="C11" s="11">
        <v>6111</v>
      </c>
      <c r="D11" s="12">
        <f t="shared" si="0"/>
        <v>0.9288645690834473</v>
      </c>
      <c r="E11" s="12">
        <v>1.190763834762276</v>
      </c>
    </row>
    <row r="12" spans="1:5" ht="14.25">
      <c r="A12" s="11" t="s">
        <v>108</v>
      </c>
      <c r="B12" s="11">
        <v>55246</v>
      </c>
      <c r="C12" s="11">
        <v>52105</v>
      </c>
      <c r="D12" s="12">
        <f t="shared" si="0"/>
        <v>0.9431452050827209</v>
      </c>
      <c r="E12" s="12">
        <v>0.8970011017766147</v>
      </c>
    </row>
    <row r="13" spans="1:5" ht="14.25">
      <c r="A13" s="11" t="s">
        <v>109</v>
      </c>
      <c r="B13" s="11">
        <v>36065</v>
      </c>
      <c r="C13" s="11">
        <v>31116</v>
      </c>
      <c r="D13" s="12">
        <f t="shared" si="0"/>
        <v>0.8627755441563844</v>
      </c>
      <c r="E13" s="12">
        <v>1.0161985630306989</v>
      </c>
    </row>
    <row r="14" spans="1:5" ht="14.25">
      <c r="A14" s="11" t="s">
        <v>110</v>
      </c>
      <c r="B14" s="11">
        <v>8748</v>
      </c>
      <c r="C14" s="11">
        <v>6769</v>
      </c>
      <c r="D14" s="12">
        <f t="shared" si="0"/>
        <v>0.7737768632830361</v>
      </c>
      <c r="E14" s="12">
        <v>0.6468845565749235</v>
      </c>
    </row>
    <row r="15" spans="1:5" ht="14.25">
      <c r="A15" s="11" t="s">
        <v>111</v>
      </c>
      <c r="B15" s="11">
        <v>17051</v>
      </c>
      <c r="C15" s="11">
        <v>11189</v>
      </c>
      <c r="D15" s="12">
        <f t="shared" si="0"/>
        <v>0.656207847047094</v>
      </c>
      <c r="E15" s="12">
        <v>0.6460534672902593</v>
      </c>
    </row>
    <row r="16" spans="1:5" ht="14.25">
      <c r="A16" s="11" t="s">
        <v>112</v>
      </c>
      <c r="B16" s="11">
        <v>58394</v>
      </c>
      <c r="C16" s="11">
        <v>45546</v>
      </c>
      <c r="D16" s="12">
        <f t="shared" si="0"/>
        <v>0.7799773949378361</v>
      </c>
      <c r="E16" s="12">
        <v>0.8392482034273079</v>
      </c>
    </row>
    <row r="17" spans="1:5" ht="14.25">
      <c r="A17" s="11" t="s">
        <v>113</v>
      </c>
      <c r="B17" s="11">
        <v>31545</v>
      </c>
      <c r="C17" s="11">
        <v>29485</v>
      </c>
      <c r="D17" s="12">
        <f t="shared" si="0"/>
        <v>0.9346964653669361</v>
      </c>
      <c r="E17" s="12">
        <v>2.0858092812676854</v>
      </c>
    </row>
    <row r="18" spans="1:5" ht="14.25">
      <c r="A18" s="11" t="s">
        <v>114</v>
      </c>
      <c r="B18" s="11">
        <v>2222</v>
      </c>
      <c r="C18" s="11">
        <v>1713</v>
      </c>
      <c r="D18" s="12">
        <f t="shared" si="0"/>
        <v>0.770927092709271</v>
      </c>
      <c r="E18" s="12">
        <v>0.123575241667869</v>
      </c>
    </row>
    <row r="19" spans="1:5" ht="14.25">
      <c r="A19" s="11" t="s">
        <v>115</v>
      </c>
      <c r="B19" s="11">
        <v>22496</v>
      </c>
      <c r="C19" s="11">
        <v>22360</v>
      </c>
      <c r="D19" s="12">
        <f t="shared" si="0"/>
        <v>0.9939544807965861</v>
      </c>
      <c r="E19" s="12">
        <v>20.216998191681736</v>
      </c>
    </row>
    <row r="20" spans="1:5" ht="14.25">
      <c r="A20" s="11" t="s">
        <v>116</v>
      </c>
      <c r="B20" s="11">
        <v>301</v>
      </c>
      <c r="C20" s="11">
        <v>301</v>
      </c>
      <c r="D20" s="12">
        <f t="shared" si="0"/>
        <v>1</v>
      </c>
      <c r="E20" s="12">
        <v>15.842105263157896</v>
      </c>
    </row>
    <row r="21" spans="1:5" ht="14.25">
      <c r="A21" s="11" t="s">
        <v>117</v>
      </c>
      <c r="B21" s="11"/>
      <c r="C21" s="11"/>
      <c r="D21" s="12"/>
      <c r="E21" s="12"/>
    </row>
    <row r="22" spans="1:5" ht="14.25">
      <c r="A22" s="11" t="s">
        <v>118</v>
      </c>
      <c r="B22" s="11">
        <v>11622</v>
      </c>
      <c r="C22" s="11">
        <v>1721</v>
      </c>
      <c r="D22" s="12">
        <f t="shared" si="0"/>
        <v>0.1480812252624333</v>
      </c>
      <c r="E22" s="12">
        <v>0.5812225599459642</v>
      </c>
    </row>
    <row r="23" spans="1:5" ht="14.25">
      <c r="A23" s="11" t="s">
        <v>119</v>
      </c>
      <c r="B23" s="11">
        <v>3022</v>
      </c>
      <c r="C23" s="11">
        <v>914</v>
      </c>
      <c r="D23" s="12">
        <f t="shared" si="0"/>
        <v>0.30244870946393115</v>
      </c>
      <c r="E23" s="12">
        <v>0.1712572606333146</v>
      </c>
    </row>
    <row r="24" spans="1:5" ht="14.25">
      <c r="A24" s="11" t="s">
        <v>120</v>
      </c>
      <c r="B24" s="11">
        <v>815</v>
      </c>
      <c r="C24" s="11">
        <v>815</v>
      </c>
      <c r="D24" s="12">
        <f t="shared" si="0"/>
        <v>1</v>
      </c>
      <c r="E24" s="12">
        <v>1.5290806754221389</v>
      </c>
    </row>
    <row r="25" spans="1:5" ht="14.25">
      <c r="A25" s="52" t="s">
        <v>121</v>
      </c>
      <c r="B25" s="11">
        <v>3965</v>
      </c>
      <c r="C25" s="11">
        <v>3320</v>
      </c>
      <c r="D25" s="12">
        <f t="shared" si="0"/>
        <v>0.8373266078184111</v>
      </c>
      <c r="E25" s="12">
        <v>0.9156094870380584</v>
      </c>
    </row>
    <row r="26" spans="1:5" ht="14.25">
      <c r="A26" s="11" t="s">
        <v>122</v>
      </c>
      <c r="B26" s="11">
        <v>261</v>
      </c>
      <c r="C26" s="11">
        <v>141</v>
      </c>
      <c r="D26" s="12">
        <f t="shared" si="0"/>
        <v>0.5402298850574713</v>
      </c>
      <c r="E26" s="12">
        <v>1.3823529411764706</v>
      </c>
    </row>
    <row r="27" spans="1:5" ht="14.25">
      <c r="A27" s="11" t="s">
        <v>123</v>
      </c>
      <c r="B27" s="11">
        <v>15386</v>
      </c>
      <c r="C27" s="11">
        <v>15386</v>
      </c>
      <c r="D27" s="12">
        <f t="shared" si="0"/>
        <v>1</v>
      </c>
      <c r="E27" s="12">
        <v>0.9844519802930449</v>
      </c>
    </row>
    <row r="28" spans="1:5" ht="14.25">
      <c r="A28" s="11" t="s">
        <v>124</v>
      </c>
      <c r="B28" s="11">
        <v>42</v>
      </c>
      <c r="C28" s="11">
        <v>42</v>
      </c>
      <c r="D28" s="12">
        <f t="shared" si="0"/>
        <v>1</v>
      </c>
      <c r="E28" s="12">
        <v>0.4827586206896552</v>
      </c>
    </row>
    <row r="29" spans="1:5" ht="14.25">
      <c r="A29" s="11" t="s">
        <v>125</v>
      </c>
      <c r="B29" s="11">
        <f>SUM(B5:B28)</f>
        <v>436988</v>
      </c>
      <c r="C29" s="11">
        <f>SUM(C5:C28)</f>
        <v>379528</v>
      </c>
      <c r="D29" s="12">
        <f t="shared" si="0"/>
        <v>0.8685089750748304</v>
      </c>
      <c r="E29" s="12">
        <v>1.0218985177506428</v>
      </c>
    </row>
    <row r="30" spans="1:5" ht="14.25">
      <c r="A30" s="11" t="s">
        <v>126</v>
      </c>
      <c r="B30" s="11">
        <v>7902</v>
      </c>
      <c r="C30" s="11">
        <v>19756</v>
      </c>
      <c r="D30" s="12">
        <f t="shared" si="0"/>
        <v>2.5001265502404455</v>
      </c>
      <c r="E30" s="12">
        <v>0.23153552258397206</v>
      </c>
    </row>
    <row r="31" spans="1:5" ht="14.25">
      <c r="A31" s="11" t="s">
        <v>127</v>
      </c>
      <c r="B31" s="11">
        <f>SUM(B32:B39)</f>
        <v>8800</v>
      </c>
      <c r="C31" s="11">
        <f>SUM(C32:C39)</f>
        <v>75679</v>
      </c>
      <c r="D31" s="12">
        <f t="shared" si="0"/>
        <v>8.599886363636363</v>
      </c>
      <c r="E31" s="12">
        <v>2.4486038761445625</v>
      </c>
    </row>
    <row r="32" spans="1:5" ht="14.25">
      <c r="A32" s="11" t="s">
        <v>128</v>
      </c>
      <c r="B32" s="11">
        <v>8800</v>
      </c>
      <c r="C32" s="11">
        <v>7560</v>
      </c>
      <c r="D32" s="12">
        <f t="shared" si="0"/>
        <v>0.8590909090909091</v>
      </c>
      <c r="E32" s="12">
        <v>1.0450649709704174</v>
      </c>
    </row>
    <row r="33" spans="1:5" ht="14.25">
      <c r="A33" s="11" t="s">
        <v>129</v>
      </c>
      <c r="B33" s="11"/>
      <c r="C33" s="11">
        <v>114</v>
      </c>
      <c r="D33" s="12"/>
      <c r="E33" s="12">
        <v>0.0946843853820598</v>
      </c>
    </row>
    <row r="34" spans="1:5" ht="14.25">
      <c r="A34" s="11" t="s">
        <v>130</v>
      </c>
      <c r="B34" s="11"/>
      <c r="C34" s="11"/>
      <c r="D34" s="12"/>
      <c r="E34" s="12"/>
    </row>
    <row r="35" spans="1:5" ht="14.25">
      <c r="A35" s="11" t="s">
        <v>131</v>
      </c>
      <c r="B35" s="11"/>
      <c r="C35" s="11"/>
      <c r="D35" s="12"/>
      <c r="E35" s="12"/>
    </row>
    <row r="36" spans="1:5" ht="14.25">
      <c r="A36" s="11" t="s">
        <v>132</v>
      </c>
      <c r="B36" s="11"/>
      <c r="C36" s="11">
        <v>10545</v>
      </c>
      <c r="D36" s="12"/>
      <c r="E36" s="12">
        <v>0.6800154768814084</v>
      </c>
    </row>
    <row r="37" spans="1:5" ht="14.25">
      <c r="A37" s="11" t="s">
        <v>133</v>
      </c>
      <c r="B37" s="11"/>
      <c r="C37" s="11"/>
      <c r="D37" s="12"/>
      <c r="E37" s="12">
        <v>0</v>
      </c>
    </row>
    <row r="38" spans="1:5" ht="14.25">
      <c r="A38" s="11" t="s">
        <v>134</v>
      </c>
      <c r="B38" s="11"/>
      <c r="C38" s="11"/>
      <c r="D38" s="12"/>
      <c r="E38" s="12"/>
    </row>
    <row r="39" spans="1:5" ht="14.25">
      <c r="A39" s="11" t="s">
        <v>135</v>
      </c>
      <c r="B39" s="11"/>
      <c r="C39" s="11">
        <v>57460</v>
      </c>
      <c r="D39" s="12"/>
      <c r="E39" s="12">
        <v>8.91820580474934</v>
      </c>
    </row>
    <row r="40" spans="1:5" ht="14.25">
      <c r="A40" s="11" t="s">
        <v>136</v>
      </c>
      <c r="B40" s="11">
        <f>SUM(B29:B31)</f>
        <v>453690</v>
      </c>
      <c r="C40" s="11">
        <f>SUM(C29:C31)</f>
        <v>474963</v>
      </c>
      <c r="D40" s="12">
        <f t="shared" si="0"/>
        <v>1.0468888448059248</v>
      </c>
      <c r="E40" s="12">
        <v>0.9740273323106958</v>
      </c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H25" sqref="H25"/>
    </sheetView>
  </sheetViews>
  <sheetFormatPr defaultColWidth="9.00390625" defaultRowHeight="14.25"/>
  <cols>
    <col min="1" max="1" width="31.875" style="14" customWidth="1"/>
    <col min="2" max="2" width="13.75390625" style="14" customWidth="1"/>
    <col min="3" max="3" width="9.00390625" style="14" customWidth="1"/>
    <col min="4" max="4" width="12.125" style="14" customWidth="1"/>
    <col min="5" max="5" width="13.375" style="14" customWidth="1"/>
    <col min="6" max="16384" width="9.00390625" style="14" customWidth="1"/>
  </cols>
  <sheetData>
    <row r="1" ht="15">
      <c r="A1" s="15" t="s">
        <v>137</v>
      </c>
    </row>
    <row r="2" spans="1:6" ht="20.25">
      <c r="A2" s="2" t="s">
        <v>138</v>
      </c>
      <c r="B2" s="2"/>
      <c r="C2" s="2"/>
      <c r="D2" s="2"/>
      <c r="E2" s="2"/>
      <c r="F2"/>
    </row>
    <row r="3" spans="1:6" ht="14.25">
      <c r="A3"/>
      <c r="B3"/>
      <c r="C3"/>
      <c r="D3"/>
      <c r="E3"/>
      <c r="F3"/>
    </row>
    <row r="4" spans="1:6" ht="14.25">
      <c r="A4"/>
      <c r="B4"/>
      <c r="C4"/>
      <c r="D4"/>
      <c r="E4" t="s">
        <v>55</v>
      </c>
      <c r="F4"/>
    </row>
    <row r="5" spans="1:6" ht="28.5">
      <c r="A5" s="9" t="s">
        <v>56</v>
      </c>
      <c r="B5" s="9" t="s">
        <v>57</v>
      </c>
      <c r="C5" s="9" t="s">
        <v>58</v>
      </c>
      <c r="D5" s="9" t="s">
        <v>59</v>
      </c>
      <c r="E5" s="9" t="s">
        <v>60</v>
      </c>
      <c r="F5"/>
    </row>
    <row r="6" spans="1:6" ht="14.25">
      <c r="A6" s="11" t="s">
        <v>61</v>
      </c>
      <c r="B6" s="11">
        <v>88800</v>
      </c>
      <c r="C6" s="11">
        <v>91770</v>
      </c>
      <c r="D6" s="12">
        <v>1.033445945945946</v>
      </c>
      <c r="E6" s="12">
        <v>1.1899328336920723</v>
      </c>
      <c r="F6"/>
    </row>
    <row r="7" spans="1:6" ht="14.25">
      <c r="A7" s="11" t="s">
        <v>62</v>
      </c>
      <c r="B7" s="11">
        <v>32100</v>
      </c>
      <c r="C7" s="11">
        <v>32010</v>
      </c>
      <c r="D7" s="12">
        <v>0.997196261682243</v>
      </c>
      <c r="E7" s="12">
        <v>1.0268501587912617</v>
      </c>
      <c r="F7"/>
    </row>
    <row r="8" spans="1:6" ht="14.25">
      <c r="A8" s="11" t="s">
        <v>63</v>
      </c>
      <c r="B8" s="11"/>
      <c r="C8" s="11"/>
      <c r="D8" s="12"/>
      <c r="E8" s="12"/>
      <c r="F8"/>
    </row>
    <row r="9" spans="1:6" ht="14.25">
      <c r="A9" s="11" t="s">
        <v>64</v>
      </c>
      <c r="B9" s="11"/>
      <c r="C9" s="11"/>
      <c r="D9" s="12"/>
      <c r="E9" s="12"/>
      <c r="F9"/>
    </row>
    <row r="10" spans="1:6" ht="14.25">
      <c r="A10" s="11" t="s">
        <v>65</v>
      </c>
      <c r="B10" s="11">
        <v>13850</v>
      </c>
      <c r="C10" s="11">
        <v>13925</v>
      </c>
      <c r="D10" s="12">
        <v>1.0054151624548737</v>
      </c>
      <c r="E10" s="12">
        <v>1.5201965065502183</v>
      </c>
      <c r="F10"/>
    </row>
    <row r="11" spans="1:6" ht="14.25">
      <c r="A11" s="11" t="s">
        <v>66</v>
      </c>
      <c r="B11" s="11">
        <v>8050</v>
      </c>
      <c r="C11" s="11">
        <v>8356</v>
      </c>
      <c r="D11" s="12">
        <v>1.0380124223602485</v>
      </c>
      <c r="E11" s="12">
        <v>0.7981660139459357</v>
      </c>
      <c r="F11"/>
    </row>
    <row r="12" spans="1:6" ht="14.25">
      <c r="A12" s="11" t="s">
        <v>67</v>
      </c>
      <c r="B12" s="11">
        <v>1299</v>
      </c>
      <c r="C12" s="11">
        <v>1299</v>
      </c>
      <c r="D12" s="12">
        <v>1</v>
      </c>
      <c r="E12" s="12">
        <v>0.9291845493562232</v>
      </c>
      <c r="F12"/>
    </row>
    <row r="13" spans="1:6" ht="14.25">
      <c r="A13" s="11" t="s">
        <v>68</v>
      </c>
      <c r="B13" s="11">
        <v>3385</v>
      </c>
      <c r="C13" s="11">
        <v>3385</v>
      </c>
      <c r="D13" s="12">
        <v>1</v>
      </c>
      <c r="E13" s="12">
        <v>1.163630113441045</v>
      </c>
      <c r="F13"/>
    </row>
    <row r="14" spans="1:6" ht="14.25">
      <c r="A14" s="11" t="s">
        <v>69</v>
      </c>
      <c r="B14" s="11">
        <v>2334</v>
      </c>
      <c r="C14" s="11">
        <v>2334</v>
      </c>
      <c r="D14" s="12">
        <v>1</v>
      </c>
      <c r="E14" s="12">
        <v>1.0099524015577672</v>
      </c>
      <c r="F14"/>
    </row>
    <row r="15" spans="1:6" ht="14.25">
      <c r="A15" s="11" t="s">
        <v>70</v>
      </c>
      <c r="B15" s="11">
        <v>1510</v>
      </c>
      <c r="C15" s="11">
        <v>1510</v>
      </c>
      <c r="D15" s="12">
        <v>1</v>
      </c>
      <c r="E15" s="12">
        <v>1.3410301953818828</v>
      </c>
      <c r="F15"/>
    </row>
    <row r="16" spans="1:6" ht="14.25">
      <c r="A16" s="11" t="s">
        <v>71</v>
      </c>
      <c r="B16" s="11">
        <v>3088</v>
      </c>
      <c r="C16" s="11">
        <v>3088</v>
      </c>
      <c r="D16" s="12">
        <v>1</v>
      </c>
      <c r="E16" s="12">
        <v>0.9637952559300874</v>
      </c>
      <c r="F16"/>
    </row>
    <row r="17" spans="1:6" ht="14.25">
      <c r="A17" s="11" t="s">
        <v>72</v>
      </c>
      <c r="B17" s="11">
        <v>11002</v>
      </c>
      <c r="C17" s="11">
        <v>13236</v>
      </c>
      <c r="D17" s="12">
        <v>1.203053990183603</v>
      </c>
      <c r="E17" s="12">
        <v>1.6540864783804048</v>
      </c>
      <c r="F17"/>
    </row>
    <row r="18" spans="1:6" ht="14.25">
      <c r="A18" s="11" t="s">
        <v>73</v>
      </c>
      <c r="B18" s="11">
        <v>3257</v>
      </c>
      <c r="C18" s="11">
        <v>3257</v>
      </c>
      <c r="D18" s="12">
        <v>1</v>
      </c>
      <c r="E18" s="12">
        <v>1.7866154690071312</v>
      </c>
      <c r="F18"/>
    </row>
    <row r="19" spans="1:6" ht="14.25">
      <c r="A19" s="11" t="s">
        <v>74</v>
      </c>
      <c r="B19" s="11">
        <v>1628</v>
      </c>
      <c r="C19" s="11">
        <v>1628</v>
      </c>
      <c r="D19" s="12">
        <v>1</v>
      </c>
      <c r="E19" s="12">
        <v>6.409448818897638</v>
      </c>
      <c r="F19"/>
    </row>
    <row r="20" spans="1:6" ht="14.25">
      <c r="A20" s="11" t="s">
        <v>75</v>
      </c>
      <c r="B20" s="11">
        <v>7172</v>
      </c>
      <c r="C20" s="11">
        <v>7617</v>
      </c>
      <c r="D20" s="12">
        <v>1.0620468488566648</v>
      </c>
      <c r="E20" s="12">
        <v>1.4871144084342054</v>
      </c>
      <c r="F20"/>
    </row>
    <row r="21" spans="1:6" ht="14.25">
      <c r="A21" s="11" t="s">
        <v>76</v>
      </c>
      <c r="B21" s="11">
        <v>125</v>
      </c>
      <c r="C21" s="11">
        <v>125</v>
      </c>
      <c r="D21" s="12">
        <v>1</v>
      </c>
      <c r="E21" s="12">
        <v>0.7309941520467836</v>
      </c>
      <c r="F21"/>
    </row>
    <row r="22" spans="1:6" ht="14.25">
      <c r="A22" s="11" t="s">
        <v>77</v>
      </c>
      <c r="B22" s="11"/>
      <c r="C22" s="11"/>
      <c r="D22" s="12"/>
      <c r="E22" s="12"/>
      <c r="F22"/>
    </row>
    <row r="23" spans="1:6" ht="14.25">
      <c r="A23" s="11" t="s">
        <v>78</v>
      </c>
      <c r="B23" s="11">
        <v>41300</v>
      </c>
      <c r="C23" s="11">
        <v>40174</v>
      </c>
      <c r="D23" s="12">
        <v>0.9727360774818402</v>
      </c>
      <c r="E23" s="12">
        <v>0.9783741658954751</v>
      </c>
      <c r="F23"/>
    </row>
    <row r="24" spans="1:6" ht="14.25">
      <c r="A24" s="11" t="s">
        <v>79</v>
      </c>
      <c r="B24" s="11">
        <v>11100</v>
      </c>
      <c r="C24" s="11">
        <v>9747</v>
      </c>
      <c r="D24" s="12">
        <v>0.8781081081081081</v>
      </c>
      <c r="E24" s="12">
        <v>1.2135209163346614</v>
      </c>
      <c r="F24"/>
    </row>
    <row r="25" spans="1:6" ht="14.25">
      <c r="A25" s="11" t="s">
        <v>80</v>
      </c>
      <c r="B25" s="11">
        <v>4300</v>
      </c>
      <c r="C25" s="11">
        <v>4131</v>
      </c>
      <c r="D25" s="12">
        <v>0.9606976744186047</v>
      </c>
      <c r="E25" s="12">
        <v>1.275787523162446</v>
      </c>
      <c r="F25"/>
    </row>
    <row r="26" spans="1:6" ht="14.25">
      <c r="A26" s="11" t="s">
        <v>81</v>
      </c>
      <c r="B26" s="11">
        <v>2600</v>
      </c>
      <c r="C26" s="11">
        <v>2609</v>
      </c>
      <c r="D26" s="12">
        <v>1.0034615384615384</v>
      </c>
      <c r="E26" s="12">
        <v>1.0353174603174604</v>
      </c>
      <c r="F26"/>
    </row>
    <row r="27" spans="1:6" ht="14.25">
      <c r="A27" s="11" t="s">
        <v>82</v>
      </c>
      <c r="B27" s="11">
        <v>2000</v>
      </c>
      <c r="C27" s="11">
        <v>2300</v>
      </c>
      <c r="D27" s="12"/>
      <c r="E27" s="12"/>
      <c r="F27"/>
    </row>
    <row r="28" spans="1:6" ht="14.25">
      <c r="A28" s="11" t="s">
        <v>83</v>
      </c>
      <c r="B28" s="11">
        <v>2600</v>
      </c>
      <c r="C28" s="11">
        <v>2769</v>
      </c>
      <c r="D28" s="12">
        <v>1.065</v>
      </c>
      <c r="E28" s="12">
        <v>0.6306080619448873</v>
      </c>
      <c r="F28"/>
    </row>
    <row r="29" spans="1:6" ht="14.25">
      <c r="A29" s="11" t="s">
        <v>84</v>
      </c>
      <c r="B29" s="11">
        <v>60</v>
      </c>
      <c r="C29" s="11">
        <v>64</v>
      </c>
      <c r="D29" s="12">
        <v>1.0666666666666667</v>
      </c>
      <c r="E29" s="12">
        <v>1.103448275862069</v>
      </c>
      <c r="F29"/>
    </row>
    <row r="30" spans="1:6" ht="14.25">
      <c r="A30" s="11" t="s">
        <v>85</v>
      </c>
      <c r="B30" s="11">
        <v>18640</v>
      </c>
      <c r="C30" s="11">
        <v>18554</v>
      </c>
      <c r="D30" s="12">
        <v>0.9953862660944206</v>
      </c>
      <c r="E30" s="12">
        <v>0.8129518468211892</v>
      </c>
      <c r="F30"/>
    </row>
    <row r="31" spans="1:6" ht="14.25">
      <c r="A31" s="11" t="s">
        <v>86</v>
      </c>
      <c r="B31" s="11">
        <v>130100</v>
      </c>
      <c r="C31" s="11">
        <v>131944</v>
      </c>
      <c r="D31" s="12">
        <v>1.014173712528824</v>
      </c>
      <c r="E31" s="12">
        <v>1.1164286197793272</v>
      </c>
      <c r="F31"/>
    </row>
    <row r="32" spans="1:6" ht="14.25">
      <c r="A32" s="11" t="s">
        <v>87</v>
      </c>
      <c r="B32" s="11"/>
      <c r="C32" s="11"/>
      <c r="D32" s="12"/>
      <c r="E32" s="12"/>
      <c r="F32"/>
    </row>
    <row r="33" spans="1:6" ht="14.25">
      <c r="A33" s="11" t="s">
        <v>88</v>
      </c>
      <c r="B33" s="11">
        <v>237248</v>
      </c>
      <c r="C33" s="11">
        <v>343019</v>
      </c>
      <c r="D33" s="12">
        <v>1.4458246223361209</v>
      </c>
      <c r="E33" s="12">
        <v>0.9284735981637271</v>
      </c>
      <c r="F33"/>
    </row>
    <row r="34" spans="1:6" ht="14.25">
      <c r="A34" s="11" t="s">
        <v>89</v>
      </c>
      <c r="B34" s="11">
        <v>81271</v>
      </c>
      <c r="C34" s="11">
        <v>174812</v>
      </c>
      <c r="D34" s="12">
        <v>2.1509763630323238</v>
      </c>
      <c r="E34" s="12">
        <v>0.9840247678018575</v>
      </c>
      <c r="F34"/>
    </row>
    <row r="35" spans="1:6" ht="14.25">
      <c r="A35" s="11" t="s">
        <v>90</v>
      </c>
      <c r="B35" s="11">
        <v>10690</v>
      </c>
      <c r="C35" s="11">
        <v>10690</v>
      </c>
      <c r="D35" s="12">
        <v>1</v>
      </c>
      <c r="E35" s="12">
        <v>1</v>
      </c>
      <c r="F35"/>
    </row>
    <row r="36" spans="1:6" ht="14.25">
      <c r="A36" s="11" t="s">
        <v>91</v>
      </c>
      <c r="B36" s="11">
        <v>48933</v>
      </c>
      <c r="C36" s="11">
        <v>128818</v>
      </c>
      <c r="D36" s="12">
        <v>2.632538368789978</v>
      </c>
      <c r="E36" s="12">
        <v>0.9575410689065635</v>
      </c>
      <c r="F36"/>
    </row>
    <row r="37" spans="1:6" ht="14.25">
      <c r="A37" s="11" t="s">
        <v>92</v>
      </c>
      <c r="B37" s="11">
        <v>21648</v>
      </c>
      <c r="C37" s="11">
        <v>35304</v>
      </c>
      <c r="D37" s="12">
        <v>1.630820399113082</v>
      </c>
      <c r="E37" s="12">
        <v>1.0886216466234968</v>
      </c>
      <c r="F37"/>
    </row>
    <row r="38" spans="1:6" ht="14.25">
      <c r="A38" s="11" t="s">
        <v>93</v>
      </c>
      <c r="B38" s="11"/>
      <c r="C38" s="11">
        <v>6443</v>
      </c>
      <c r="D38" s="12"/>
      <c r="E38" s="12">
        <v>1.4286031042128604</v>
      </c>
      <c r="F38"/>
    </row>
    <row r="39" spans="1:6" ht="14.25">
      <c r="A39" s="11" t="s">
        <v>94</v>
      </c>
      <c r="B39" s="11"/>
      <c r="C39" s="11"/>
      <c r="D39" s="12"/>
      <c r="E39" s="12"/>
      <c r="F39"/>
    </row>
    <row r="40" spans="1:6" ht="14.25">
      <c r="A40" s="11" t="s">
        <v>95</v>
      </c>
      <c r="B40" s="11">
        <v>27089</v>
      </c>
      <c r="C40" s="11">
        <v>39051</v>
      </c>
      <c r="D40" s="12">
        <v>1.441581453726605</v>
      </c>
      <c r="E40" s="12">
        <v>0.5143839405674544</v>
      </c>
      <c r="F40"/>
    </row>
    <row r="41" spans="1:6" ht="14.25">
      <c r="A41" s="11" t="s">
        <v>96</v>
      </c>
      <c r="B41" s="11">
        <v>113381</v>
      </c>
      <c r="C41" s="11">
        <v>107206</v>
      </c>
      <c r="D41" s="12">
        <v>0.9455376121219605</v>
      </c>
      <c r="E41" s="12">
        <v>1.0899570955082454</v>
      </c>
      <c r="F41"/>
    </row>
    <row r="42" spans="1:6" ht="14.25">
      <c r="A42" s="11" t="s">
        <v>97</v>
      </c>
      <c r="B42" s="11">
        <v>15507</v>
      </c>
      <c r="C42" s="11">
        <v>15507</v>
      </c>
      <c r="D42" s="12">
        <v>1</v>
      </c>
      <c r="E42" s="12">
        <v>1.1921125461254614</v>
      </c>
      <c r="F42"/>
    </row>
    <row r="43" spans="1:6" ht="14.25">
      <c r="A43" s="11" t="s">
        <v>98</v>
      </c>
      <c r="B43" s="11">
        <v>367348</v>
      </c>
      <c r="C43" s="11">
        <v>474963</v>
      </c>
      <c r="D43" s="12">
        <v>1.292951098141272</v>
      </c>
      <c r="E43" s="12">
        <v>0.9740273323106958</v>
      </c>
      <c r="F43"/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G45" sqref="G45"/>
    </sheetView>
  </sheetViews>
  <sheetFormatPr defaultColWidth="9.00390625" defaultRowHeight="14.25"/>
  <cols>
    <col min="1" max="1" width="32.625" style="0" customWidth="1"/>
    <col min="2" max="2" width="11.50390625" style="0" customWidth="1"/>
    <col min="4" max="4" width="13.00390625" style="0" customWidth="1"/>
    <col min="5" max="5" width="15.625" style="0" customWidth="1"/>
  </cols>
  <sheetData>
    <row r="1" ht="14.25">
      <c r="A1" s="7" t="s">
        <v>139</v>
      </c>
    </row>
    <row r="2" spans="1:5" ht="20.25">
      <c r="A2" s="2" t="s">
        <v>140</v>
      </c>
      <c r="B2" s="2"/>
      <c r="C2" s="2"/>
      <c r="D2" s="2"/>
      <c r="E2" s="2"/>
    </row>
    <row r="3" ht="14.25">
      <c r="E3" t="s">
        <v>55</v>
      </c>
    </row>
    <row r="4" spans="1:5" ht="35.25" customHeight="1">
      <c r="A4" s="9" t="s">
        <v>56</v>
      </c>
      <c r="B4" s="9" t="s">
        <v>57</v>
      </c>
      <c r="C4" s="9" t="s">
        <v>58</v>
      </c>
      <c r="D4" s="9" t="s">
        <v>59</v>
      </c>
      <c r="E4" s="9" t="s">
        <v>60</v>
      </c>
    </row>
    <row r="5" spans="1:5" ht="14.25">
      <c r="A5" s="11" t="s">
        <v>101</v>
      </c>
      <c r="B5" s="11">
        <v>34637</v>
      </c>
      <c r="C5" s="11">
        <v>32930</v>
      </c>
      <c r="D5" s="12">
        <v>0.9507174408869128</v>
      </c>
      <c r="E5" s="12">
        <v>1.079035323415689</v>
      </c>
    </row>
    <row r="6" spans="1:5" ht="14.25">
      <c r="A6" s="11" t="s">
        <v>102</v>
      </c>
      <c r="B6" s="11"/>
      <c r="C6" s="11"/>
      <c r="D6" s="12"/>
      <c r="E6" s="12"/>
    </row>
    <row r="7" spans="1:5" ht="14.25">
      <c r="A7" s="11" t="s">
        <v>103</v>
      </c>
      <c r="B7" s="11">
        <v>366</v>
      </c>
      <c r="C7" s="11">
        <v>366</v>
      </c>
      <c r="D7" s="12">
        <v>1</v>
      </c>
      <c r="E7" s="12">
        <v>1.0578034682080926</v>
      </c>
    </row>
    <row r="8" spans="1:5" ht="14.25">
      <c r="A8" s="11" t="s">
        <v>104</v>
      </c>
      <c r="B8" s="11">
        <v>15224</v>
      </c>
      <c r="C8" s="11">
        <v>14380</v>
      </c>
      <c r="D8" s="12">
        <v>0.9445612191276931</v>
      </c>
      <c r="E8" s="12">
        <v>1.102760736196319</v>
      </c>
    </row>
    <row r="9" spans="1:5" ht="14.25">
      <c r="A9" s="11" t="s">
        <v>105</v>
      </c>
      <c r="B9" s="11">
        <v>109219</v>
      </c>
      <c r="C9" s="11">
        <v>99154</v>
      </c>
      <c r="D9" s="12">
        <v>0.9078457045019639</v>
      </c>
      <c r="E9" s="12">
        <v>1.0937269047067517</v>
      </c>
    </row>
    <row r="10" spans="1:5" ht="14.25">
      <c r="A10" s="11" t="s">
        <v>106</v>
      </c>
      <c r="B10" s="11">
        <v>3782</v>
      </c>
      <c r="C10" s="11">
        <v>3664</v>
      </c>
      <c r="D10" s="12">
        <v>0.9687995769434162</v>
      </c>
      <c r="E10" s="12">
        <v>1.0341518487157777</v>
      </c>
    </row>
    <row r="11" spans="1:5" ht="14.25">
      <c r="A11" s="11" t="s">
        <v>107</v>
      </c>
      <c r="B11" s="11">
        <v>6579</v>
      </c>
      <c r="C11" s="11">
        <v>6111</v>
      </c>
      <c r="D11" s="12">
        <v>0.9288645690834473</v>
      </c>
      <c r="E11" s="12">
        <v>1.190763834762276</v>
      </c>
    </row>
    <row r="12" spans="1:5" ht="14.25">
      <c r="A12" s="11" t="s">
        <v>108</v>
      </c>
      <c r="B12" s="11">
        <v>55246</v>
      </c>
      <c r="C12" s="11">
        <v>52105</v>
      </c>
      <c r="D12" s="12">
        <v>0.9431452050827209</v>
      </c>
      <c r="E12" s="12">
        <v>0.8970011017766147</v>
      </c>
    </row>
    <row r="13" spans="1:5" ht="14.25">
      <c r="A13" s="11" t="s">
        <v>109</v>
      </c>
      <c r="B13" s="11">
        <v>36065</v>
      </c>
      <c r="C13" s="11">
        <v>31116</v>
      </c>
      <c r="D13" s="12">
        <v>0.8627755441563844</v>
      </c>
      <c r="E13" s="12">
        <v>1.0161985630306989</v>
      </c>
    </row>
    <row r="14" spans="1:5" ht="14.25">
      <c r="A14" s="11" t="s">
        <v>110</v>
      </c>
      <c r="B14" s="11">
        <v>8748</v>
      </c>
      <c r="C14" s="11">
        <v>6769</v>
      </c>
      <c r="D14" s="12">
        <v>0.7737768632830361</v>
      </c>
      <c r="E14" s="12">
        <v>0.6468845565749235</v>
      </c>
    </row>
    <row r="15" spans="1:5" ht="14.25">
      <c r="A15" s="11" t="s">
        <v>111</v>
      </c>
      <c r="B15" s="11">
        <v>17051</v>
      </c>
      <c r="C15" s="11">
        <v>11189</v>
      </c>
      <c r="D15" s="12">
        <v>0.656207847047094</v>
      </c>
      <c r="E15" s="12">
        <v>0.6460534672902593</v>
      </c>
    </row>
    <row r="16" spans="1:5" ht="14.25">
      <c r="A16" s="11" t="s">
        <v>112</v>
      </c>
      <c r="B16" s="11">
        <v>58394</v>
      </c>
      <c r="C16" s="11">
        <v>45546</v>
      </c>
      <c r="D16" s="12">
        <v>0.7799773949378361</v>
      </c>
      <c r="E16" s="12">
        <v>0.8392482034273079</v>
      </c>
    </row>
    <row r="17" spans="1:5" ht="14.25">
      <c r="A17" s="11" t="s">
        <v>113</v>
      </c>
      <c r="B17" s="11">
        <v>31545</v>
      </c>
      <c r="C17" s="11">
        <v>29485</v>
      </c>
      <c r="D17" s="12">
        <v>0.9346964653669361</v>
      </c>
      <c r="E17" s="12">
        <v>2.0858092812676854</v>
      </c>
    </row>
    <row r="18" spans="1:5" ht="14.25">
      <c r="A18" s="11" t="s">
        <v>114</v>
      </c>
      <c r="B18" s="11">
        <v>2222</v>
      </c>
      <c r="C18" s="11">
        <v>1713</v>
      </c>
      <c r="D18" s="12">
        <v>0.770927092709271</v>
      </c>
      <c r="E18" s="12">
        <v>0.123575241667869</v>
      </c>
    </row>
    <row r="19" spans="1:5" ht="14.25">
      <c r="A19" s="11" t="s">
        <v>115</v>
      </c>
      <c r="B19" s="11">
        <v>22496</v>
      </c>
      <c r="C19" s="11">
        <v>22360</v>
      </c>
      <c r="D19" s="12">
        <v>0.9939544807965861</v>
      </c>
      <c r="E19" s="12">
        <v>20.216998191681736</v>
      </c>
    </row>
    <row r="20" spans="1:5" ht="14.25">
      <c r="A20" s="11" t="s">
        <v>116</v>
      </c>
      <c r="B20" s="11">
        <v>301</v>
      </c>
      <c r="C20" s="11">
        <v>301</v>
      </c>
      <c r="D20" s="12">
        <v>1</v>
      </c>
      <c r="E20" s="12">
        <v>15.842105263157896</v>
      </c>
    </row>
    <row r="21" spans="1:5" ht="14.25">
      <c r="A21" s="11" t="s">
        <v>117</v>
      </c>
      <c r="B21" s="11"/>
      <c r="C21" s="11"/>
      <c r="D21" s="12"/>
      <c r="E21" s="12"/>
    </row>
    <row r="22" spans="1:5" ht="14.25">
      <c r="A22" s="11" t="s">
        <v>118</v>
      </c>
      <c r="B22" s="11">
        <v>11622</v>
      </c>
      <c r="C22" s="11">
        <v>1721</v>
      </c>
      <c r="D22" s="12">
        <v>0.1480812252624333</v>
      </c>
      <c r="E22" s="12">
        <v>0.5812225599459642</v>
      </c>
    </row>
    <row r="23" spans="1:5" ht="14.25">
      <c r="A23" s="11" t="s">
        <v>119</v>
      </c>
      <c r="B23" s="11">
        <v>3022</v>
      </c>
      <c r="C23" s="11">
        <v>914</v>
      </c>
      <c r="D23" s="12">
        <v>0.30244870946393115</v>
      </c>
      <c r="E23" s="12">
        <v>0.1712572606333146</v>
      </c>
    </row>
    <row r="24" spans="1:5" ht="14.25">
      <c r="A24" s="11" t="s">
        <v>120</v>
      </c>
      <c r="B24" s="11">
        <v>815</v>
      </c>
      <c r="C24" s="11">
        <v>815</v>
      </c>
      <c r="D24" s="12">
        <v>1</v>
      </c>
      <c r="E24" s="12">
        <v>1.5290806754221389</v>
      </c>
    </row>
    <row r="25" spans="1:5" ht="14.25">
      <c r="A25" s="52" t="s">
        <v>121</v>
      </c>
      <c r="B25" s="11">
        <v>3965</v>
      </c>
      <c r="C25" s="11">
        <v>3320</v>
      </c>
      <c r="D25" s="12">
        <v>0.8373266078184111</v>
      </c>
      <c r="E25" s="12">
        <v>0.9156094870380584</v>
      </c>
    </row>
    <row r="26" spans="1:5" ht="14.25">
      <c r="A26" s="11" t="s">
        <v>122</v>
      </c>
      <c r="B26" s="11">
        <v>261</v>
      </c>
      <c r="C26" s="11">
        <v>141</v>
      </c>
      <c r="D26" s="12">
        <v>0.5402298850574713</v>
      </c>
      <c r="E26" s="12">
        <v>1.3823529411764706</v>
      </c>
    </row>
    <row r="27" spans="1:5" ht="14.25">
      <c r="A27" s="11" t="s">
        <v>123</v>
      </c>
      <c r="B27" s="11">
        <v>15386</v>
      </c>
      <c r="C27" s="11">
        <v>15386</v>
      </c>
      <c r="D27" s="12">
        <v>1</v>
      </c>
      <c r="E27" s="12">
        <v>0.9844519802930449</v>
      </c>
    </row>
    <row r="28" spans="1:5" ht="14.25">
      <c r="A28" s="11" t="s">
        <v>124</v>
      </c>
      <c r="B28" s="11">
        <v>42</v>
      </c>
      <c r="C28" s="11">
        <v>42</v>
      </c>
      <c r="D28" s="12">
        <v>1</v>
      </c>
      <c r="E28" s="12">
        <v>0.4827586206896552</v>
      </c>
    </row>
    <row r="29" spans="1:5" ht="14.25">
      <c r="A29" s="11" t="s">
        <v>125</v>
      </c>
      <c r="B29" s="11">
        <v>436988</v>
      </c>
      <c r="C29" s="11">
        <v>379528</v>
      </c>
      <c r="D29" s="12">
        <v>0.8685089750748304</v>
      </c>
      <c r="E29" s="12">
        <v>1.0218985177506428</v>
      </c>
    </row>
    <row r="30" spans="1:5" ht="14.25">
      <c r="A30" s="11" t="s">
        <v>126</v>
      </c>
      <c r="B30" s="11">
        <v>7902</v>
      </c>
      <c r="C30" s="11">
        <v>19756</v>
      </c>
      <c r="D30" s="12">
        <v>2.5001265502404455</v>
      </c>
      <c r="E30" s="12">
        <v>0.23153552258397206</v>
      </c>
    </row>
    <row r="31" spans="1:5" ht="14.25">
      <c r="A31" s="11" t="s">
        <v>127</v>
      </c>
      <c r="B31" s="11">
        <v>8800</v>
      </c>
      <c r="C31" s="11">
        <v>75679</v>
      </c>
      <c r="D31" s="12">
        <v>8.599886363636363</v>
      </c>
      <c r="E31" s="12">
        <v>2.4486038761445625</v>
      </c>
    </row>
    <row r="32" spans="1:5" ht="14.25">
      <c r="A32" s="11" t="s">
        <v>128</v>
      </c>
      <c r="B32" s="11">
        <v>8800</v>
      </c>
      <c r="C32" s="11">
        <v>7560</v>
      </c>
      <c r="D32" s="12">
        <v>0.8590909090909091</v>
      </c>
      <c r="E32" s="12">
        <v>1.0450649709704174</v>
      </c>
    </row>
    <row r="33" spans="1:5" ht="14.25">
      <c r="A33" s="11" t="s">
        <v>129</v>
      </c>
      <c r="B33" s="11"/>
      <c r="C33" s="11">
        <v>114</v>
      </c>
      <c r="D33" s="12"/>
      <c r="E33" s="12">
        <v>0.0946843853820598</v>
      </c>
    </row>
    <row r="34" spans="1:5" ht="14.25">
      <c r="A34" s="11" t="s">
        <v>130</v>
      </c>
      <c r="B34" s="11"/>
      <c r="C34" s="11"/>
      <c r="D34" s="12"/>
      <c r="E34" s="12"/>
    </row>
    <row r="35" spans="1:5" ht="14.25">
      <c r="A35" s="11" t="s">
        <v>131</v>
      </c>
      <c r="B35" s="11"/>
      <c r="C35" s="11"/>
      <c r="D35" s="12"/>
      <c r="E35" s="12"/>
    </row>
    <row r="36" spans="1:5" ht="14.25">
      <c r="A36" s="11" t="s">
        <v>132</v>
      </c>
      <c r="B36" s="11"/>
      <c r="C36" s="11">
        <v>10545</v>
      </c>
      <c r="D36" s="12"/>
      <c r="E36" s="12">
        <v>0.6800154768814084</v>
      </c>
    </row>
    <row r="37" spans="1:5" ht="14.25">
      <c r="A37" s="11" t="s">
        <v>133</v>
      </c>
      <c r="B37" s="11"/>
      <c r="C37" s="11"/>
      <c r="D37" s="12"/>
      <c r="E37" s="12">
        <v>0</v>
      </c>
    </row>
    <row r="38" spans="1:5" ht="14.25">
      <c r="A38" s="11" t="s">
        <v>134</v>
      </c>
      <c r="B38" s="11"/>
      <c r="C38" s="11"/>
      <c r="D38" s="12"/>
      <c r="E38" s="12"/>
    </row>
    <row r="39" spans="1:5" ht="14.25">
      <c r="A39" s="11" t="s">
        <v>135</v>
      </c>
      <c r="B39" s="11"/>
      <c r="C39" s="11">
        <v>57460</v>
      </c>
      <c r="D39" s="12"/>
      <c r="E39" s="12">
        <v>8.91820580474934</v>
      </c>
    </row>
    <row r="40" spans="1:5" ht="14.25">
      <c r="A40" s="11" t="s">
        <v>136</v>
      </c>
      <c r="B40" s="11">
        <v>453690</v>
      </c>
      <c r="C40" s="11">
        <v>474963</v>
      </c>
      <c r="D40" s="12">
        <v>1.0468888448059248</v>
      </c>
      <c r="E40" s="12">
        <v>0.9740273323106958</v>
      </c>
    </row>
  </sheetData>
  <sheetProtection/>
  <mergeCells count="1">
    <mergeCell ref="A2:E2"/>
  </mergeCells>
  <printOptions/>
  <pageMargins left="0.75" right="0.35" top="0.98" bottom="0.98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357"/>
  <sheetViews>
    <sheetView showZeros="0" workbookViewId="0" topLeftCell="A52">
      <selection activeCell="I15" sqref="I15"/>
    </sheetView>
  </sheetViews>
  <sheetFormatPr defaultColWidth="9.00390625" defaultRowHeight="14.25"/>
  <cols>
    <col min="1" max="1" width="41.25390625" style="0" customWidth="1"/>
    <col min="2" max="2" width="10.125" style="0" customWidth="1"/>
    <col min="3" max="3" width="23.75390625" style="0" customWidth="1"/>
  </cols>
  <sheetData>
    <row r="1" ht="14.25">
      <c r="A1" s="7" t="s">
        <v>141</v>
      </c>
    </row>
    <row r="2" spans="1:3" ht="20.25">
      <c r="A2" s="2" t="s">
        <v>142</v>
      </c>
      <c r="B2" s="2"/>
      <c r="C2" s="2"/>
    </row>
    <row r="3" ht="14.25">
      <c r="C3" t="s">
        <v>55</v>
      </c>
    </row>
    <row r="4" spans="1:3" ht="14.25">
      <c r="A4" s="45" t="s">
        <v>56</v>
      </c>
      <c r="B4" s="45" t="s">
        <v>58</v>
      </c>
      <c r="C4" s="45" t="s">
        <v>60</v>
      </c>
    </row>
    <row r="5" spans="1:3" ht="14.25">
      <c r="A5" s="46"/>
      <c r="B5" s="46"/>
      <c r="C5" s="46"/>
    </row>
    <row r="6" spans="1:3" ht="14.25">
      <c r="A6" s="47" t="s">
        <v>143</v>
      </c>
      <c r="B6" s="48">
        <f>SUM(B7,B252,B292,B311,B401,B455,B509,B566,B692,B764,B842,B865,B976,B1040,B1107,B1127,B1157,B1167,B1212,B1232,B1286,B1343,B1346,B1354)</f>
        <v>379528</v>
      </c>
      <c r="C6" s="49">
        <f>B6/371395</f>
        <v>1.0218985177506428</v>
      </c>
    </row>
    <row r="7" spans="1:3" ht="14.25">
      <c r="A7" s="50" t="s">
        <v>144</v>
      </c>
      <c r="B7" s="48">
        <f>SUM(B8+B20+B29+B40+B51+B62+B73+B85+B94+B107+B117+B126+B137+B151+B158+B166+B172+B179+B186+B193+B200+B207+B215+B221+B227+B234+B249)</f>
        <v>32930</v>
      </c>
      <c r="C7" s="49">
        <v>1.079035323415689</v>
      </c>
    </row>
    <row r="8" spans="1:3" ht="14.25">
      <c r="A8" s="50" t="s">
        <v>145</v>
      </c>
      <c r="B8" s="48">
        <f>SUM(B9:B19)</f>
        <v>1220</v>
      </c>
      <c r="C8" s="49">
        <v>1.3062098501070665</v>
      </c>
    </row>
    <row r="9" spans="1:3" ht="14.25">
      <c r="A9" s="51" t="s">
        <v>146</v>
      </c>
      <c r="B9" s="48">
        <v>658</v>
      </c>
      <c r="C9" s="49">
        <v>1.1077441077441077</v>
      </c>
    </row>
    <row r="10" spans="1:3" ht="14.25">
      <c r="A10" s="51" t="s">
        <v>147</v>
      </c>
      <c r="B10" s="48">
        <v>308</v>
      </c>
      <c r="C10" s="49">
        <v>2.5040650406504064</v>
      </c>
    </row>
    <row r="11" spans="1:3" ht="14.25">
      <c r="A11" s="51" t="s">
        <v>148</v>
      </c>
      <c r="B11" s="48">
        <v>0</v>
      </c>
      <c r="C11" s="49"/>
    </row>
    <row r="12" spans="1:3" ht="14.25">
      <c r="A12" s="51" t="s">
        <v>149</v>
      </c>
      <c r="B12" s="48">
        <v>90</v>
      </c>
      <c r="C12" s="49">
        <v>1.5</v>
      </c>
    </row>
    <row r="13" spans="1:3" ht="14.25">
      <c r="A13" s="51" t="s">
        <v>150</v>
      </c>
      <c r="B13" s="48">
        <v>0</v>
      </c>
      <c r="C13" s="49"/>
    </row>
    <row r="14" spans="1:3" ht="14.25">
      <c r="A14" s="51" t="s">
        <v>151</v>
      </c>
      <c r="B14" s="48">
        <v>35</v>
      </c>
      <c r="C14" s="49">
        <v>0.813953488372093</v>
      </c>
    </row>
    <row r="15" spans="1:3" ht="14.25">
      <c r="A15" s="51" t="s">
        <v>152</v>
      </c>
      <c r="B15" s="48">
        <v>0</v>
      </c>
      <c r="C15" s="49"/>
    </row>
    <row r="16" spans="1:3" ht="14.25">
      <c r="A16" s="51" t="s">
        <v>153</v>
      </c>
      <c r="B16" s="48">
        <v>34</v>
      </c>
      <c r="C16" s="49">
        <v>0.7083333333333334</v>
      </c>
    </row>
    <row r="17" spans="1:3" ht="14.25">
      <c r="A17" s="51" t="s">
        <v>154</v>
      </c>
      <c r="B17" s="48">
        <v>0</v>
      </c>
      <c r="C17" s="49"/>
    </row>
    <row r="18" spans="1:3" ht="14.25">
      <c r="A18" s="51" t="s">
        <v>155</v>
      </c>
      <c r="B18" s="48">
        <v>0</v>
      </c>
      <c r="C18" s="49"/>
    </row>
    <row r="19" spans="1:3" ht="14.25">
      <c r="A19" s="51" t="s">
        <v>156</v>
      </c>
      <c r="B19" s="48">
        <v>95</v>
      </c>
      <c r="C19" s="49">
        <v>1.4393939393939394</v>
      </c>
    </row>
    <row r="20" spans="1:3" ht="14.25">
      <c r="A20" s="50" t="s">
        <v>157</v>
      </c>
      <c r="B20" s="48">
        <f>SUM(B21:B28)</f>
        <v>731</v>
      </c>
      <c r="C20" s="49">
        <v>1.179032258064516</v>
      </c>
    </row>
    <row r="21" spans="1:3" ht="14.25">
      <c r="A21" s="51" t="s">
        <v>146</v>
      </c>
      <c r="B21" s="48">
        <v>420</v>
      </c>
      <c r="C21" s="49">
        <v>1.0769230769230769</v>
      </c>
    </row>
    <row r="22" spans="1:3" ht="14.25">
      <c r="A22" s="51" t="s">
        <v>147</v>
      </c>
      <c r="B22" s="48">
        <v>243</v>
      </c>
      <c r="C22" s="49">
        <v>1.3651685393258426</v>
      </c>
    </row>
    <row r="23" spans="1:3" ht="14.25">
      <c r="A23" s="51" t="s">
        <v>148</v>
      </c>
      <c r="B23" s="48">
        <v>0</v>
      </c>
      <c r="C23" s="49"/>
    </row>
    <row r="24" spans="1:3" ht="14.25">
      <c r="A24" s="51" t="s">
        <v>158</v>
      </c>
      <c r="B24" s="48">
        <v>39</v>
      </c>
      <c r="C24" s="49">
        <v>1.3</v>
      </c>
    </row>
    <row r="25" spans="1:3" ht="14.25">
      <c r="A25" s="51" t="s">
        <v>159</v>
      </c>
      <c r="B25" s="48">
        <v>29</v>
      </c>
      <c r="C25" s="49">
        <v>1.3181818181818181</v>
      </c>
    </row>
    <row r="26" spans="1:3" ht="14.25">
      <c r="A26" s="51" t="s">
        <v>160</v>
      </c>
      <c r="B26" s="48">
        <v>0</v>
      </c>
      <c r="C26" s="49"/>
    </row>
    <row r="27" spans="1:3" ht="14.25">
      <c r="A27" s="51" t="s">
        <v>155</v>
      </c>
      <c r="B27" s="48">
        <v>0</v>
      </c>
      <c r="C27" s="49"/>
    </row>
    <row r="28" spans="1:3" ht="14.25">
      <c r="A28" s="51" t="s">
        <v>161</v>
      </c>
      <c r="B28" s="48">
        <v>0</v>
      </c>
      <c r="C28" s="49"/>
    </row>
    <row r="29" spans="1:3" ht="14.25">
      <c r="A29" s="50" t="s">
        <v>162</v>
      </c>
      <c r="B29" s="48">
        <f>SUM(B30:B39)</f>
        <v>12993</v>
      </c>
      <c r="C29" s="49">
        <v>1.150535730098291</v>
      </c>
    </row>
    <row r="30" spans="1:3" ht="14.25">
      <c r="A30" s="51" t="s">
        <v>146</v>
      </c>
      <c r="B30" s="48">
        <v>9014</v>
      </c>
      <c r="C30" s="49">
        <v>1.1178075396825398</v>
      </c>
    </row>
    <row r="31" spans="1:3" ht="14.25">
      <c r="A31" s="51" t="s">
        <v>147</v>
      </c>
      <c r="B31" s="48">
        <v>2927</v>
      </c>
      <c r="C31" s="49">
        <v>0.9253872905469491</v>
      </c>
    </row>
    <row r="32" spans="1:3" ht="14.25">
      <c r="A32" s="51" t="s">
        <v>148</v>
      </c>
      <c r="B32" s="48">
        <v>0</v>
      </c>
      <c r="C32" s="49"/>
    </row>
    <row r="33" spans="1:3" ht="14.25">
      <c r="A33" s="51" t="s">
        <v>163</v>
      </c>
      <c r="B33" s="48">
        <v>0</v>
      </c>
      <c r="C33" s="49"/>
    </row>
    <row r="34" spans="1:3" ht="14.25">
      <c r="A34" s="51" t="s">
        <v>164</v>
      </c>
      <c r="B34" s="48">
        <v>0</v>
      </c>
      <c r="C34" s="49"/>
    </row>
    <row r="35" spans="1:3" ht="14.25">
      <c r="A35" s="51" t="s">
        <v>165</v>
      </c>
      <c r="B35" s="48">
        <v>0</v>
      </c>
      <c r="C35" s="49">
        <v>0</v>
      </c>
    </row>
    <row r="36" spans="1:3" ht="14.25">
      <c r="A36" s="51" t="s">
        <v>166</v>
      </c>
      <c r="B36" s="48">
        <v>89</v>
      </c>
      <c r="C36" s="49">
        <v>1.459016393442623</v>
      </c>
    </row>
    <row r="37" spans="1:3" ht="14.25">
      <c r="A37" s="51" t="s">
        <v>167</v>
      </c>
      <c r="B37" s="48">
        <v>0</v>
      </c>
      <c r="C37" s="49"/>
    </row>
    <row r="38" spans="1:3" ht="14.25">
      <c r="A38" s="51" t="s">
        <v>155</v>
      </c>
      <c r="B38" s="48">
        <v>963</v>
      </c>
      <c r="C38" s="49"/>
    </row>
    <row r="39" spans="1:3" ht="14.25">
      <c r="A39" s="51" t="s">
        <v>168</v>
      </c>
      <c r="B39" s="48">
        <v>0</v>
      </c>
      <c r="C39" s="49"/>
    </row>
    <row r="40" spans="1:3" ht="14.25">
      <c r="A40" s="50" t="s">
        <v>169</v>
      </c>
      <c r="B40" s="48">
        <f>SUM(B41:B50)</f>
        <v>1252</v>
      </c>
      <c r="C40" s="49">
        <v>1.1423357664233578</v>
      </c>
    </row>
    <row r="41" spans="1:3" ht="14.25">
      <c r="A41" s="51" t="s">
        <v>146</v>
      </c>
      <c r="B41" s="48">
        <v>412</v>
      </c>
      <c r="C41" s="49">
        <v>0.9427917620137299</v>
      </c>
    </row>
    <row r="42" spans="1:3" ht="14.25">
      <c r="A42" s="51" t="s">
        <v>147</v>
      </c>
      <c r="B42" s="48">
        <v>195</v>
      </c>
      <c r="C42" s="49">
        <v>1.2037037037037037</v>
      </c>
    </row>
    <row r="43" spans="1:3" ht="14.25">
      <c r="A43" s="51" t="s">
        <v>148</v>
      </c>
      <c r="B43" s="48">
        <v>0</v>
      </c>
      <c r="C43" s="49"/>
    </row>
    <row r="44" spans="1:3" ht="14.25">
      <c r="A44" s="51" t="s">
        <v>170</v>
      </c>
      <c r="B44" s="48">
        <v>405</v>
      </c>
      <c r="C44" s="49">
        <v>1.653061224489796</v>
      </c>
    </row>
    <row r="45" spans="1:3" ht="14.25">
      <c r="A45" s="51" t="s">
        <v>171</v>
      </c>
      <c r="B45" s="48">
        <v>0</v>
      </c>
      <c r="C45" s="49"/>
    </row>
    <row r="46" spans="1:3" ht="14.25">
      <c r="A46" s="51" t="s">
        <v>172</v>
      </c>
      <c r="B46" s="48">
        <v>0</v>
      </c>
      <c r="C46" s="49"/>
    </row>
    <row r="47" spans="1:3" ht="14.25">
      <c r="A47" s="51" t="s">
        <v>173</v>
      </c>
      <c r="B47" s="48">
        <v>0</v>
      </c>
      <c r="C47" s="49"/>
    </row>
    <row r="48" spans="1:3" ht="14.25">
      <c r="A48" s="51" t="s">
        <v>174</v>
      </c>
      <c r="B48" s="48">
        <v>110</v>
      </c>
      <c r="C48" s="49">
        <v>0.5188679245283019</v>
      </c>
    </row>
    <row r="49" spans="1:3" ht="14.25">
      <c r="A49" s="51" t="s">
        <v>155</v>
      </c>
      <c r="B49" s="48">
        <v>0</v>
      </c>
      <c r="C49" s="49"/>
    </row>
    <row r="50" spans="1:3" ht="14.25">
      <c r="A50" s="51" t="s">
        <v>175</v>
      </c>
      <c r="B50" s="48">
        <v>130</v>
      </c>
      <c r="C50" s="49">
        <v>3.25</v>
      </c>
    </row>
    <row r="51" spans="1:3" ht="14.25">
      <c r="A51" s="50" t="s">
        <v>176</v>
      </c>
      <c r="B51" s="48">
        <f>SUM(B52:B61)</f>
        <v>634</v>
      </c>
      <c r="C51" s="49">
        <v>1.027552674230146</v>
      </c>
    </row>
    <row r="52" spans="1:3" ht="14.25">
      <c r="A52" s="51" t="s">
        <v>146</v>
      </c>
      <c r="B52" s="48">
        <v>291</v>
      </c>
      <c r="C52" s="49">
        <v>1.0777777777777777</v>
      </c>
    </row>
    <row r="53" spans="1:3" ht="14.25">
      <c r="A53" s="51" t="s">
        <v>147</v>
      </c>
      <c r="B53" s="48">
        <v>0</v>
      </c>
      <c r="C53" s="49"/>
    </row>
    <row r="54" spans="1:3" ht="14.25">
      <c r="A54" s="51" t="s">
        <v>148</v>
      </c>
      <c r="B54" s="48">
        <v>0</v>
      </c>
      <c r="C54" s="49"/>
    </row>
    <row r="55" spans="1:3" ht="14.25">
      <c r="A55" s="51" t="s">
        <v>177</v>
      </c>
      <c r="B55" s="48">
        <v>0</v>
      </c>
      <c r="C55" s="49"/>
    </row>
    <row r="56" spans="1:3" ht="14.25">
      <c r="A56" s="51" t="s">
        <v>178</v>
      </c>
      <c r="B56" s="48">
        <v>11</v>
      </c>
      <c r="C56" s="49">
        <v>0.7857142857142857</v>
      </c>
    </row>
    <row r="57" spans="1:3" ht="14.25">
      <c r="A57" s="51" t="s">
        <v>179</v>
      </c>
      <c r="B57" s="48">
        <v>0</v>
      </c>
      <c r="C57" s="49"/>
    </row>
    <row r="58" spans="1:3" ht="14.25">
      <c r="A58" s="51" t="s">
        <v>180</v>
      </c>
      <c r="B58" s="48">
        <v>250</v>
      </c>
      <c r="C58" s="49">
        <v>1</v>
      </c>
    </row>
    <row r="59" spans="1:3" ht="14.25">
      <c r="A59" s="51" t="s">
        <v>181</v>
      </c>
      <c r="B59" s="48">
        <v>82</v>
      </c>
      <c r="C59" s="49">
        <v>0.9879518072289156</v>
      </c>
    </row>
    <row r="60" spans="1:3" ht="14.25">
      <c r="A60" s="51" t="s">
        <v>155</v>
      </c>
      <c r="B60" s="48">
        <v>0</v>
      </c>
      <c r="C60" s="49"/>
    </row>
    <row r="61" spans="1:3" ht="14.25">
      <c r="A61" s="51" t="s">
        <v>182</v>
      </c>
      <c r="B61" s="48">
        <v>0</v>
      </c>
      <c r="C61" s="49"/>
    </row>
    <row r="62" spans="1:3" ht="14.25">
      <c r="A62" s="50" t="s">
        <v>183</v>
      </c>
      <c r="B62" s="48">
        <f>SUM(B63:B72)</f>
        <v>1604</v>
      </c>
      <c r="C62" s="49">
        <v>1.0815913688469319</v>
      </c>
    </row>
    <row r="63" spans="1:3" ht="14.25">
      <c r="A63" s="51" t="s">
        <v>146</v>
      </c>
      <c r="B63" s="48">
        <v>497</v>
      </c>
      <c r="C63" s="49">
        <v>1.0142857142857142</v>
      </c>
    </row>
    <row r="64" spans="1:3" ht="14.25">
      <c r="A64" s="51" t="s">
        <v>147</v>
      </c>
      <c r="B64" s="48">
        <v>199</v>
      </c>
      <c r="C64" s="49">
        <v>0.9660194174757282</v>
      </c>
    </row>
    <row r="65" spans="1:3" ht="14.25">
      <c r="A65" s="51" t="s">
        <v>148</v>
      </c>
      <c r="B65" s="48">
        <v>0</v>
      </c>
      <c r="C65" s="49"/>
    </row>
    <row r="66" spans="1:3" ht="14.25">
      <c r="A66" s="51" t="s">
        <v>184</v>
      </c>
      <c r="B66" s="48">
        <v>0</v>
      </c>
      <c r="C66" s="49"/>
    </row>
    <row r="67" spans="1:3" ht="14.25">
      <c r="A67" s="51" t="s">
        <v>185</v>
      </c>
      <c r="B67" s="48">
        <v>67</v>
      </c>
      <c r="C67" s="49">
        <v>1.488888888888889</v>
      </c>
    </row>
    <row r="68" spans="1:3" ht="14.25">
      <c r="A68" s="51" t="s">
        <v>186</v>
      </c>
      <c r="B68" s="48">
        <v>0</v>
      </c>
      <c r="C68" s="49">
        <v>0</v>
      </c>
    </row>
    <row r="69" spans="1:3" ht="14.25">
      <c r="A69" s="51" t="s">
        <v>187</v>
      </c>
      <c r="B69" s="48">
        <v>68</v>
      </c>
      <c r="C69" s="49">
        <v>1.837837837837838</v>
      </c>
    </row>
    <row r="70" spans="1:3" ht="14.25">
      <c r="A70" s="51" t="s">
        <v>188</v>
      </c>
      <c r="B70" s="48">
        <v>43</v>
      </c>
      <c r="C70" s="49">
        <v>2.8666666666666667</v>
      </c>
    </row>
    <row r="71" spans="1:3" ht="14.25">
      <c r="A71" s="51" t="s">
        <v>155</v>
      </c>
      <c r="B71" s="48">
        <v>278</v>
      </c>
      <c r="C71" s="49">
        <v>1.098814229249012</v>
      </c>
    </row>
    <row r="72" spans="1:3" ht="14.25">
      <c r="A72" s="51" t="s">
        <v>189</v>
      </c>
      <c r="B72" s="48">
        <v>452</v>
      </c>
      <c r="C72" s="49">
        <v>1.0710900473933649</v>
      </c>
    </row>
    <row r="73" spans="1:3" ht="14.25">
      <c r="A73" s="50" t="s">
        <v>190</v>
      </c>
      <c r="B73" s="48">
        <f>SUM(B74:B84)</f>
        <v>1070</v>
      </c>
      <c r="C73" s="49">
        <v>0.823076923076923</v>
      </c>
    </row>
    <row r="74" spans="1:3" ht="14.25">
      <c r="A74" s="51" t="s">
        <v>146</v>
      </c>
      <c r="B74" s="48">
        <v>0</v>
      </c>
      <c r="C74" s="49"/>
    </row>
    <row r="75" spans="1:3" ht="14.25">
      <c r="A75" s="51" t="s">
        <v>147</v>
      </c>
      <c r="B75" s="48">
        <v>1070</v>
      </c>
      <c r="C75" s="49">
        <v>0.856</v>
      </c>
    </row>
    <row r="76" spans="1:3" ht="14.25">
      <c r="A76" s="51" t="s">
        <v>148</v>
      </c>
      <c r="B76" s="48">
        <v>0</v>
      </c>
      <c r="C76" s="49"/>
    </row>
    <row r="77" spans="1:3" ht="14.25">
      <c r="A77" s="51" t="s">
        <v>191</v>
      </c>
      <c r="B77" s="48">
        <v>0</v>
      </c>
      <c r="C77" s="49"/>
    </row>
    <row r="78" spans="1:3" ht="14.25">
      <c r="A78" s="51" t="s">
        <v>192</v>
      </c>
      <c r="B78" s="48">
        <v>0</v>
      </c>
      <c r="C78" s="49"/>
    </row>
    <row r="79" spans="1:3" ht="14.25">
      <c r="A79" s="51" t="s">
        <v>193</v>
      </c>
      <c r="B79" s="48"/>
      <c r="C79" s="49">
        <v>0</v>
      </c>
    </row>
    <row r="80" spans="1:3" ht="14.25">
      <c r="A80" s="51" t="s">
        <v>194</v>
      </c>
      <c r="B80" s="48">
        <v>0</v>
      </c>
      <c r="C80" s="49"/>
    </row>
    <row r="81" spans="1:3" ht="14.25">
      <c r="A81" s="51" t="s">
        <v>195</v>
      </c>
      <c r="B81" s="48">
        <v>0</v>
      </c>
      <c r="C81" s="49"/>
    </row>
    <row r="82" spans="1:3" ht="14.25">
      <c r="A82" s="51" t="s">
        <v>187</v>
      </c>
      <c r="B82" s="48">
        <v>0</v>
      </c>
      <c r="C82" s="49"/>
    </row>
    <row r="83" spans="1:3" ht="14.25">
      <c r="A83" s="51" t="s">
        <v>155</v>
      </c>
      <c r="B83" s="48">
        <v>0</v>
      </c>
      <c r="C83" s="49"/>
    </row>
    <row r="84" spans="1:3" ht="14.25">
      <c r="A84" s="51" t="s">
        <v>196</v>
      </c>
      <c r="B84" s="48">
        <v>0</v>
      </c>
      <c r="C84" s="49"/>
    </row>
    <row r="85" spans="1:3" ht="14.25">
      <c r="A85" s="50" t="s">
        <v>197</v>
      </c>
      <c r="B85" s="48">
        <f>SUM(B86:B93)</f>
        <v>525</v>
      </c>
      <c r="C85" s="49">
        <v>1.1563876651982379</v>
      </c>
    </row>
    <row r="86" spans="1:3" ht="14.25">
      <c r="A86" s="51" t="s">
        <v>146</v>
      </c>
      <c r="B86" s="48">
        <v>305</v>
      </c>
      <c r="C86" s="49">
        <v>1.0132890365448506</v>
      </c>
    </row>
    <row r="87" spans="1:3" ht="14.25">
      <c r="A87" s="51" t="s">
        <v>147</v>
      </c>
      <c r="B87" s="48">
        <v>0</v>
      </c>
      <c r="C87" s="49"/>
    </row>
    <row r="88" spans="1:3" ht="14.25">
      <c r="A88" s="51" t="s">
        <v>148</v>
      </c>
      <c r="B88" s="48">
        <v>0</v>
      </c>
      <c r="C88" s="49"/>
    </row>
    <row r="89" spans="1:3" ht="14.25">
      <c r="A89" s="51" t="s">
        <v>198</v>
      </c>
      <c r="B89" s="48">
        <v>189</v>
      </c>
      <c r="C89" s="49">
        <v>1.6016949152542372</v>
      </c>
    </row>
    <row r="90" spans="1:3" ht="14.25">
      <c r="A90" s="51" t="s">
        <v>199</v>
      </c>
      <c r="B90" s="48">
        <v>13</v>
      </c>
      <c r="C90" s="49">
        <v>0.8666666666666667</v>
      </c>
    </row>
    <row r="91" spans="1:3" ht="14.25">
      <c r="A91" s="51" t="s">
        <v>187</v>
      </c>
      <c r="B91" s="48">
        <v>3</v>
      </c>
      <c r="C91" s="49">
        <v>0.6</v>
      </c>
    </row>
    <row r="92" spans="1:3" ht="14.25">
      <c r="A92" s="51" t="s">
        <v>155</v>
      </c>
      <c r="B92" s="48">
        <v>0</v>
      </c>
      <c r="C92" s="49"/>
    </row>
    <row r="93" spans="1:3" ht="14.25">
      <c r="A93" s="51" t="s">
        <v>200</v>
      </c>
      <c r="B93" s="48">
        <v>15</v>
      </c>
      <c r="C93" s="49">
        <v>1</v>
      </c>
    </row>
    <row r="94" spans="1:3" ht="14.25">
      <c r="A94" s="50" t="s">
        <v>201</v>
      </c>
      <c r="B94" s="48">
        <f>SUM(B95:B106)</f>
        <v>0</v>
      </c>
      <c r="C94" s="49"/>
    </row>
    <row r="95" spans="1:3" ht="14.25">
      <c r="A95" s="51" t="s">
        <v>146</v>
      </c>
      <c r="B95" s="48">
        <v>0</v>
      </c>
      <c r="C95" s="49"/>
    </row>
    <row r="96" spans="1:3" ht="14.25">
      <c r="A96" s="51" t="s">
        <v>147</v>
      </c>
      <c r="B96" s="48">
        <v>0</v>
      </c>
      <c r="C96" s="49"/>
    </row>
    <row r="97" spans="1:3" ht="14.25">
      <c r="A97" s="51" t="s">
        <v>148</v>
      </c>
      <c r="B97" s="48">
        <v>0</v>
      </c>
      <c r="C97" s="49"/>
    </row>
    <row r="98" spans="1:3" ht="14.25">
      <c r="A98" s="51" t="s">
        <v>202</v>
      </c>
      <c r="B98" s="48">
        <v>0</v>
      </c>
      <c r="C98" s="49"/>
    </row>
    <row r="99" spans="1:3" ht="14.25">
      <c r="A99" s="51" t="s">
        <v>203</v>
      </c>
      <c r="B99" s="48">
        <v>0</v>
      </c>
      <c r="C99" s="49"/>
    </row>
    <row r="100" spans="1:3" ht="14.25">
      <c r="A100" s="51" t="s">
        <v>187</v>
      </c>
      <c r="B100" s="48">
        <v>0</v>
      </c>
      <c r="C100" s="49"/>
    </row>
    <row r="101" spans="1:3" ht="14.25">
      <c r="A101" s="51" t="s">
        <v>204</v>
      </c>
      <c r="B101" s="48">
        <v>0</v>
      </c>
      <c r="C101" s="49"/>
    </row>
    <row r="102" spans="1:3" ht="14.25">
      <c r="A102" s="51" t="s">
        <v>205</v>
      </c>
      <c r="B102" s="48">
        <v>0</v>
      </c>
      <c r="C102" s="49"/>
    </row>
    <row r="103" spans="1:3" ht="14.25">
      <c r="A103" s="51" t="s">
        <v>206</v>
      </c>
      <c r="B103" s="48">
        <v>0</v>
      </c>
      <c r="C103" s="49"/>
    </row>
    <row r="104" spans="1:3" ht="14.25">
      <c r="A104" s="51" t="s">
        <v>207</v>
      </c>
      <c r="B104" s="48">
        <v>0</v>
      </c>
      <c r="C104" s="49"/>
    </row>
    <row r="105" spans="1:3" ht="14.25">
      <c r="A105" s="51" t="s">
        <v>155</v>
      </c>
      <c r="B105" s="48">
        <v>0</v>
      </c>
      <c r="C105" s="49"/>
    </row>
    <row r="106" spans="1:3" ht="14.25">
      <c r="A106" s="51" t="s">
        <v>208</v>
      </c>
      <c r="B106" s="48">
        <v>0</v>
      </c>
      <c r="C106" s="49"/>
    </row>
    <row r="107" spans="1:3" ht="14.25">
      <c r="A107" s="50" t="s">
        <v>209</v>
      </c>
      <c r="B107" s="48">
        <f>SUM(B108:B116)</f>
        <v>0</v>
      </c>
      <c r="C107" s="49">
        <v>0</v>
      </c>
    </row>
    <row r="108" spans="1:3" ht="14.25">
      <c r="A108" s="51" t="s">
        <v>146</v>
      </c>
      <c r="B108" s="48">
        <v>0</v>
      </c>
      <c r="C108" s="49"/>
    </row>
    <row r="109" spans="1:3" ht="14.25">
      <c r="A109" s="51" t="s">
        <v>147</v>
      </c>
      <c r="B109" s="48"/>
      <c r="C109" s="49">
        <v>0</v>
      </c>
    </row>
    <row r="110" spans="1:3" ht="14.25">
      <c r="A110" s="51" t="s">
        <v>148</v>
      </c>
      <c r="B110" s="48">
        <v>0</v>
      </c>
      <c r="C110" s="49"/>
    </row>
    <row r="111" spans="1:3" ht="14.25">
      <c r="A111" s="51" t="s">
        <v>210</v>
      </c>
      <c r="B111" s="48">
        <v>0</v>
      </c>
      <c r="C111" s="49"/>
    </row>
    <row r="112" spans="1:3" ht="14.25">
      <c r="A112" s="51" t="s">
        <v>211</v>
      </c>
      <c r="B112" s="48">
        <v>0</v>
      </c>
      <c r="C112" s="49"/>
    </row>
    <row r="113" spans="1:3" ht="14.25">
      <c r="A113" s="51" t="s">
        <v>212</v>
      </c>
      <c r="B113" s="48">
        <v>0</v>
      </c>
      <c r="C113" s="49"/>
    </row>
    <row r="114" spans="1:3" ht="14.25">
      <c r="A114" s="51" t="s">
        <v>213</v>
      </c>
      <c r="B114" s="48"/>
      <c r="C114" s="49">
        <v>0</v>
      </c>
    </row>
    <row r="115" spans="1:3" ht="14.25">
      <c r="A115" s="51" t="s">
        <v>155</v>
      </c>
      <c r="B115" s="48">
        <v>0</v>
      </c>
      <c r="C115" s="49"/>
    </row>
    <row r="116" spans="1:3" ht="14.25">
      <c r="A116" s="51" t="s">
        <v>214</v>
      </c>
      <c r="B116" s="48"/>
      <c r="C116" s="49">
        <v>0</v>
      </c>
    </row>
    <row r="117" spans="1:3" ht="14.25">
      <c r="A117" s="50" t="s">
        <v>215</v>
      </c>
      <c r="B117" s="48">
        <f>SUM(B118:B125)</f>
        <v>1910</v>
      </c>
      <c r="C117" s="49">
        <v>0.9593169261677549</v>
      </c>
    </row>
    <row r="118" spans="1:3" ht="14.25">
      <c r="A118" s="51" t="s">
        <v>146</v>
      </c>
      <c r="B118" s="48">
        <v>1180</v>
      </c>
      <c r="C118" s="49">
        <v>1.016365202411714</v>
      </c>
    </row>
    <row r="119" spans="1:3" ht="14.25">
      <c r="A119" s="51" t="s">
        <v>147</v>
      </c>
      <c r="B119" s="48">
        <v>730</v>
      </c>
      <c r="C119" s="49">
        <v>1.2166666666666666</v>
      </c>
    </row>
    <row r="120" spans="1:3" ht="14.25">
      <c r="A120" s="51" t="s">
        <v>148</v>
      </c>
      <c r="B120" s="48">
        <v>0</v>
      </c>
      <c r="C120" s="49"/>
    </row>
    <row r="121" spans="1:3" ht="14.25">
      <c r="A121" s="51" t="s">
        <v>216</v>
      </c>
      <c r="B121" s="48"/>
      <c r="C121" s="49">
        <v>0</v>
      </c>
    </row>
    <row r="122" spans="1:3" ht="14.25">
      <c r="A122" s="51" t="s">
        <v>217</v>
      </c>
      <c r="B122" s="48">
        <v>0</v>
      </c>
      <c r="C122" s="49"/>
    </row>
    <row r="123" spans="1:3" ht="14.25">
      <c r="A123" s="51" t="s">
        <v>218</v>
      </c>
      <c r="B123" s="48">
        <v>0</v>
      </c>
      <c r="C123" s="49"/>
    </row>
    <row r="124" spans="1:3" ht="14.25">
      <c r="A124" s="51" t="s">
        <v>155</v>
      </c>
      <c r="B124" s="48">
        <v>0</v>
      </c>
      <c r="C124" s="49"/>
    </row>
    <row r="125" spans="1:3" ht="14.25">
      <c r="A125" s="51" t="s">
        <v>219</v>
      </c>
      <c r="B125" s="48">
        <v>0</v>
      </c>
      <c r="C125" s="49"/>
    </row>
    <row r="126" spans="1:3" ht="14.25">
      <c r="A126" s="50" t="s">
        <v>220</v>
      </c>
      <c r="B126" s="48">
        <f>SUM(B127:B136)</f>
        <v>884</v>
      </c>
      <c r="C126" s="49">
        <v>1.1289910600255428</v>
      </c>
    </row>
    <row r="127" spans="1:3" ht="14.25">
      <c r="A127" s="51" t="s">
        <v>146</v>
      </c>
      <c r="B127" s="48">
        <v>478</v>
      </c>
      <c r="C127" s="49">
        <v>0.9465346534653465</v>
      </c>
    </row>
    <row r="128" spans="1:3" ht="14.25">
      <c r="A128" s="51" t="s">
        <v>147</v>
      </c>
      <c r="B128" s="48">
        <v>238</v>
      </c>
      <c r="C128" s="49">
        <v>1.7761194029850746</v>
      </c>
    </row>
    <row r="129" spans="1:3" ht="14.25">
      <c r="A129" s="51" t="s">
        <v>148</v>
      </c>
      <c r="B129" s="48">
        <v>0</v>
      </c>
      <c r="C129" s="49"/>
    </row>
    <row r="130" spans="1:3" ht="14.25">
      <c r="A130" s="51" t="s">
        <v>221</v>
      </c>
      <c r="B130" s="48">
        <v>0</v>
      </c>
      <c r="C130" s="49"/>
    </row>
    <row r="131" spans="1:3" ht="14.25">
      <c r="A131" s="51" t="s">
        <v>222</v>
      </c>
      <c r="B131" s="48">
        <v>0</v>
      </c>
      <c r="C131" s="49"/>
    </row>
    <row r="132" spans="1:3" ht="14.25">
      <c r="A132" s="51" t="s">
        <v>223</v>
      </c>
      <c r="B132" s="48">
        <v>0</v>
      </c>
      <c r="C132" s="49"/>
    </row>
    <row r="133" spans="1:3" ht="14.25">
      <c r="A133" s="51" t="s">
        <v>224</v>
      </c>
      <c r="B133" s="48">
        <v>0</v>
      </c>
      <c r="C133" s="49"/>
    </row>
    <row r="134" spans="1:3" ht="14.25">
      <c r="A134" s="51" t="s">
        <v>225</v>
      </c>
      <c r="B134" s="48">
        <v>11</v>
      </c>
      <c r="C134" s="49">
        <v>0.39285714285714285</v>
      </c>
    </row>
    <row r="135" spans="1:3" ht="14.25">
      <c r="A135" s="51" t="s">
        <v>155</v>
      </c>
      <c r="B135" s="48">
        <v>53</v>
      </c>
      <c r="C135" s="49">
        <v>0.8983050847457628</v>
      </c>
    </row>
    <row r="136" spans="1:3" ht="14.25">
      <c r="A136" s="51" t="s">
        <v>226</v>
      </c>
      <c r="B136" s="48">
        <v>104</v>
      </c>
      <c r="C136" s="49">
        <v>1.8245614035087718</v>
      </c>
    </row>
    <row r="137" spans="1:3" ht="14.25">
      <c r="A137" s="50" t="s">
        <v>227</v>
      </c>
      <c r="B137" s="48">
        <f>SUM(B138:B150)</f>
        <v>35</v>
      </c>
      <c r="C137" s="49">
        <v>5.833333333333333</v>
      </c>
    </row>
    <row r="138" spans="1:3" ht="14.25">
      <c r="A138" s="51" t="s">
        <v>146</v>
      </c>
      <c r="B138" s="48">
        <v>0</v>
      </c>
      <c r="C138" s="49"/>
    </row>
    <row r="139" spans="1:3" ht="14.25">
      <c r="A139" s="51" t="s">
        <v>147</v>
      </c>
      <c r="B139" s="48">
        <v>0</v>
      </c>
      <c r="C139" s="49"/>
    </row>
    <row r="140" spans="1:3" ht="14.25">
      <c r="A140" s="51" t="s">
        <v>148</v>
      </c>
      <c r="B140" s="48">
        <v>0</v>
      </c>
      <c r="C140" s="49"/>
    </row>
    <row r="141" spans="1:3" ht="14.25">
      <c r="A141" s="51" t="s">
        <v>228</v>
      </c>
      <c r="B141" s="48">
        <v>0</v>
      </c>
      <c r="C141" s="49"/>
    </row>
    <row r="142" spans="1:3" ht="14.25">
      <c r="A142" s="51" t="s">
        <v>229</v>
      </c>
      <c r="B142" s="48">
        <v>0</v>
      </c>
      <c r="C142" s="49"/>
    </row>
    <row r="143" spans="1:3" ht="14.25">
      <c r="A143" s="51" t="s">
        <v>230</v>
      </c>
      <c r="B143" s="48">
        <v>0</v>
      </c>
      <c r="C143" s="49"/>
    </row>
    <row r="144" spans="1:3" ht="14.25">
      <c r="A144" s="51" t="s">
        <v>231</v>
      </c>
      <c r="B144" s="48">
        <v>0</v>
      </c>
      <c r="C144" s="49"/>
    </row>
    <row r="145" spans="1:3" ht="14.25">
      <c r="A145" s="51" t="s">
        <v>232</v>
      </c>
      <c r="B145" s="48">
        <v>0</v>
      </c>
      <c r="C145" s="49"/>
    </row>
    <row r="146" spans="1:3" ht="14.25">
      <c r="A146" s="51" t="s">
        <v>233</v>
      </c>
      <c r="B146" s="48">
        <v>0</v>
      </c>
      <c r="C146" s="49"/>
    </row>
    <row r="147" spans="1:3" ht="14.25">
      <c r="A147" s="51" t="s">
        <v>234</v>
      </c>
      <c r="B147" s="48">
        <v>0</v>
      </c>
      <c r="C147" s="49"/>
    </row>
    <row r="148" spans="1:3" ht="14.25">
      <c r="A148" s="51" t="s">
        <v>235</v>
      </c>
      <c r="B148" s="48">
        <v>0</v>
      </c>
      <c r="C148" s="49"/>
    </row>
    <row r="149" spans="1:3" ht="14.25">
      <c r="A149" s="51" t="s">
        <v>155</v>
      </c>
      <c r="B149" s="48">
        <v>0</v>
      </c>
      <c r="C149" s="49"/>
    </row>
    <row r="150" spans="1:3" ht="14.25">
      <c r="A150" s="51" t="s">
        <v>236</v>
      </c>
      <c r="B150" s="48">
        <v>35</v>
      </c>
      <c r="C150" s="49">
        <v>5.833333333333333</v>
      </c>
    </row>
    <row r="151" spans="1:3" ht="14.25">
      <c r="A151" s="50" t="s">
        <v>237</v>
      </c>
      <c r="B151" s="48">
        <f>SUM(B152:B157)</f>
        <v>9</v>
      </c>
      <c r="C151" s="49">
        <v>0.75</v>
      </c>
    </row>
    <row r="152" spans="1:3" ht="14.25">
      <c r="A152" s="51" t="s">
        <v>146</v>
      </c>
      <c r="B152" s="48"/>
      <c r="C152" s="49"/>
    </row>
    <row r="153" spans="1:3" ht="14.25">
      <c r="A153" s="51" t="s">
        <v>147</v>
      </c>
      <c r="B153" s="48">
        <v>9</v>
      </c>
      <c r="C153" s="49">
        <v>0.75</v>
      </c>
    </row>
    <row r="154" spans="1:3" ht="14.25">
      <c r="A154" s="51" t="s">
        <v>148</v>
      </c>
      <c r="B154" s="48">
        <v>0</v>
      </c>
      <c r="C154" s="49"/>
    </row>
    <row r="155" spans="1:3" ht="14.25">
      <c r="A155" s="51" t="s">
        <v>238</v>
      </c>
      <c r="B155" s="48">
        <v>0</v>
      </c>
      <c r="C155" s="49"/>
    </row>
    <row r="156" spans="1:3" ht="14.25">
      <c r="A156" s="51" t="s">
        <v>155</v>
      </c>
      <c r="B156" s="48">
        <v>0</v>
      </c>
      <c r="C156" s="49"/>
    </row>
    <row r="157" spans="1:3" ht="14.25">
      <c r="A157" s="51" t="s">
        <v>239</v>
      </c>
      <c r="B157" s="48"/>
      <c r="C157" s="49"/>
    </row>
    <row r="158" spans="1:3" ht="14.25">
      <c r="A158" s="50" t="s">
        <v>240</v>
      </c>
      <c r="B158" s="48">
        <f>SUM(B159:B165)</f>
        <v>24</v>
      </c>
      <c r="C158" s="49">
        <v>0.5217391304347826</v>
      </c>
    </row>
    <row r="159" spans="1:3" ht="14.25">
      <c r="A159" s="51" t="s">
        <v>146</v>
      </c>
      <c r="B159" s="48"/>
      <c r="C159" s="49"/>
    </row>
    <row r="160" spans="1:3" ht="14.25">
      <c r="A160" s="51" t="s">
        <v>147</v>
      </c>
      <c r="B160" s="48">
        <v>24</v>
      </c>
      <c r="C160" s="49">
        <v>1.1428571428571428</v>
      </c>
    </row>
    <row r="161" spans="1:3" ht="14.25">
      <c r="A161" s="51" t="s">
        <v>148</v>
      </c>
      <c r="B161" s="48">
        <v>0</v>
      </c>
      <c r="C161" s="49"/>
    </row>
    <row r="162" spans="1:3" ht="14.25">
      <c r="A162" s="51" t="s">
        <v>241</v>
      </c>
      <c r="B162" s="48">
        <v>0</v>
      </c>
      <c r="C162" s="49"/>
    </row>
    <row r="163" spans="1:3" ht="14.25">
      <c r="A163" s="51" t="s">
        <v>242</v>
      </c>
      <c r="B163" s="48"/>
      <c r="C163" s="49">
        <v>0</v>
      </c>
    </row>
    <row r="164" spans="1:3" ht="14.25">
      <c r="A164" s="51" t="s">
        <v>155</v>
      </c>
      <c r="B164" s="48">
        <v>0</v>
      </c>
      <c r="C164" s="49"/>
    </row>
    <row r="165" spans="1:3" ht="14.25">
      <c r="A165" s="51" t="s">
        <v>243</v>
      </c>
      <c r="B165" s="48">
        <v>0</v>
      </c>
      <c r="C165" s="49"/>
    </row>
    <row r="166" spans="1:3" ht="14.25">
      <c r="A166" s="50" t="s">
        <v>244</v>
      </c>
      <c r="B166" s="48">
        <f>SUM(B167:B171)</f>
        <v>174</v>
      </c>
      <c r="C166" s="49">
        <v>0.9354838709677419</v>
      </c>
    </row>
    <row r="167" spans="1:3" ht="14.25">
      <c r="A167" s="51" t="s">
        <v>146</v>
      </c>
      <c r="B167" s="48">
        <v>106</v>
      </c>
      <c r="C167" s="49">
        <v>0.8983050847457628</v>
      </c>
    </row>
    <row r="168" spans="1:3" ht="14.25">
      <c r="A168" s="51" t="s">
        <v>147</v>
      </c>
      <c r="B168" s="48">
        <v>0</v>
      </c>
      <c r="C168" s="49"/>
    </row>
    <row r="169" spans="1:3" ht="14.25">
      <c r="A169" s="51" t="s">
        <v>148</v>
      </c>
      <c r="B169" s="48">
        <v>0</v>
      </c>
      <c r="C169" s="49"/>
    </row>
    <row r="170" spans="1:3" ht="14.25">
      <c r="A170" s="51" t="s">
        <v>245</v>
      </c>
      <c r="B170" s="48">
        <v>68</v>
      </c>
      <c r="C170" s="49">
        <v>1</v>
      </c>
    </row>
    <row r="171" spans="1:3" ht="14.25">
      <c r="A171" s="51" t="s">
        <v>246</v>
      </c>
      <c r="B171" s="48">
        <v>0</v>
      </c>
      <c r="C171" s="49"/>
    </row>
    <row r="172" spans="1:3" ht="14.25">
      <c r="A172" s="50" t="s">
        <v>247</v>
      </c>
      <c r="B172" s="48">
        <f>SUM(B173:B178)</f>
        <v>126</v>
      </c>
      <c r="C172" s="49">
        <v>0.9402985074626866</v>
      </c>
    </row>
    <row r="173" spans="1:3" ht="14.25">
      <c r="A173" s="51" t="s">
        <v>146</v>
      </c>
      <c r="B173" s="48">
        <v>68</v>
      </c>
      <c r="C173" s="49">
        <v>1.0625</v>
      </c>
    </row>
    <row r="174" spans="1:3" ht="14.25">
      <c r="A174" s="51" t="s">
        <v>147</v>
      </c>
      <c r="B174" s="48">
        <v>40</v>
      </c>
      <c r="C174" s="49">
        <v>0.8695652173913043</v>
      </c>
    </row>
    <row r="175" spans="1:3" ht="14.25">
      <c r="A175" s="51" t="s">
        <v>148</v>
      </c>
      <c r="B175" s="48">
        <v>0</v>
      </c>
      <c r="C175" s="49"/>
    </row>
    <row r="176" spans="1:3" ht="14.25">
      <c r="A176" s="51" t="s">
        <v>160</v>
      </c>
      <c r="B176" s="48">
        <v>0</v>
      </c>
      <c r="C176" s="49"/>
    </row>
    <row r="177" spans="1:3" ht="14.25">
      <c r="A177" s="51" t="s">
        <v>155</v>
      </c>
      <c r="B177" s="48">
        <v>0</v>
      </c>
      <c r="C177" s="49"/>
    </row>
    <row r="178" spans="1:3" ht="14.25">
      <c r="A178" s="51" t="s">
        <v>248</v>
      </c>
      <c r="B178" s="48">
        <v>18</v>
      </c>
      <c r="C178" s="49">
        <v>0.75</v>
      </c>
    </row>
    <row r="179" spans="1:3" ht="14.25">
      <c r="A179" s="50" t="s">
        <v>249</v>
      </c>
      <c r="B179" s="48">
        <f>SUM(B180:B185)</f>
        <v>970</v>
      </c>
      <c r="C179" s="49">
        <v>0.9918200408997955</v>
      </c>
    </row>
    <row r="180" spans="1:3" ht="14.25">
      <c r="A180" s="51" t="s">
        <v>146</v>
      </c>
      <c r="B180" s="48">
        <v>302</v>
      </c>
      <c r="C180" s="49">
        <v>0.867816091954023</v>
      </c>
    </row>
    <row r="181" spans="1:3" ht="14.25">
      <c r="A181" s="51" t="s">
        <v>147</v>
      </c>
      <c r="B181" s="48">
        <v>503</v>
      </c>
      <c r="C181" s="49">
        <v>1.0793991416309012</v>
      </c>
    </row>
    <row r="182" spans="1:3" ht="14.25">
      <c r="A182" s="51" t="s">
        <v>148</v>
      </c>
      <c r="B182" s="48">
        <v>0</v>
      </c>
      <c r="C182" s="49"/>
    </row>
    <row r="183" spans="1:3" ht="14.25">
      <c r="A183" s="51" t="s">
        <v>250</v>
      </c>
      <c r="B183" s="48">
        <v>130</v>
      </c>
      <c r="C183" s="49">
        <v>1.0743801652892562</v>
      </c>
    </row>
    <row r="184" spans="1:3" ht="14.25">
      <c r="A184" s="51" t="s">
        <v>155</v>
      </c>
      <c r="B184" s="48">
        <v>3</v>
      </c>
      <c r="C184" s="49">
        <v>1</v>
      </c>
    </row>
    <row r="185" spans="1:3" ht="14.25">
      <c r="A185" s="51" t="s">
        <v>251</v>
      </c>
      <c r="B185" s="48">
        <v>32</v>
      </c>
      <c r="C185" s="49">
        <v>0.8</v>
      </c>
    </row>
    <row r="186" spans="1:3" ht="14.25">
      <c r="A186" s="50" t="s">
        <v>252</v>
      </c>
      <c r="B186" s="48">
        <f>SUM(B187:B192)</f>
        <v>1514</v>
      </c>
      <c r="C186" s="49">
        <v>1.1452344931921332</v>
      </c>
    </row>
    <row r="187" spans="1:3" ht="14.25">
      <c r="A187" s="51" t="s">
        <v>146</v>
      </c>
      <c r="B187" s="48">
        <v>631</v>
      </c>
      <c r="C187" s="49">
        <v>1.0031796502384738</v>
      </c>
    </row>
    <row r="188" spans="1:3" ht="14.25">
      <c r="A188" s="51" t="s">
        <v>147</v>
      </c>
      <c r="B188" s="48">
        <v>870</v>
      </c>
      <c r="C188" s="49">
        <v>1.2554112554112553</v>
      </c>
    </row>
    <row r="189" spans="1:3" ht="14.25">
      <c r="A189" s="51" t="s">
        <v>148</v>
      </c>
      <c r="B189" s="48">
        <v>0</v>
      </c>
      <c r="C189" s="49"/>
    </row>
    <row r="190" spans="1:3" ht="14.25">
      <c r="A190" s="51" t="s">
        <v>253</v>
      </c>
      <c r="B190" s="48">
        <v>13</v>
      </c>
      <c r="C190" s="49"/>
    </row>
    <row r="191" spans="1:3" ht="14.25">
      <c r="A191" s="51" t="s">
        <v>155</v>
      </c>
      <c r="B191" s="48">
        <v>0</v>
      </c>
      <c r="C191" s="49"/>
    </row>
    <row r="192" spans="1:3" ht="14.25">
      <c r="A192" s="51" t="s">
        <v>254</v>
      </c>
      <c r="B192" s="48">
        <v>0</v>
      </c>
      <c r="C192" s="49"/>
    </row>
    <row r="193" spans="1:3" ht="14.25">
      <c r="A193" s="50" t="s">
        <v>255</v>
      </c>
      <c r="B193" s="48">
        <f>SUM(B194:B199)</f>
        <v>850</v>
      </c>
      <c r="C193" s="49">
        <v>0.9736540664375716</v>
      </c>
    </row>
    <row r="194" spans="1:3" ht="14.25">
      <c r="A194" s="51" t="s">
        <v>146</v>
      </c>
      <c r="B194" s="48">
        <v>322</v>
      </c>
      <c r="C194" s="49">
        <v>1.0557377049180328</v>
      </c>
    </row>
    <row r="195" spans="1:3" ht="14.25">
      <c r="A195" s="51" t="s">
        <v>147</v>
      </c>
      <c r="B195" s="48">
        <v>528</v>
      </c>
      <c r="C195" s="49">
        <v>0.9295774647887324</v>
      </c>
    </row>
    <row r="196" spans="1:3" ht="14.25">
      <c r="A196" s="51" t="s">
        <v>148</v>
      </c>
      <c r="B196" s="48">
        <v>0</v>
      </c>
      <c r="C196" s="49"/>
    </row>
    <row r="197" spans="1:3" ht="14.25">
      <c r="A197" s="51" t="s">
        <v>256</v>
      </c>
      <c r="B197" s="48">
        <v>0</v>
      </c>
      <c r="C197" s="49"/>
    </row>
    <row r="198" spans="1:3" ht="14.25">
      <c r="A198" s="51" t="s">
        <v>155</v>
      </c>
      <c r="B198" s="48">
        <v>0</v>
      </c>
      <c r="C198" s="49"/>
    </row>
    <row r="199" spans="1:3" ht="14.25">
      <c r="A199" s="51" t="s">
        <v>257</v>
      </c>
      <c r="B199" s="48"/>
      <c r="C199" s="49"/>
    </row>
    <row r="200" spans="1:3" ht="14.25">
      <c r="A200" s="50" t="s">
        <v>258</v>
      </c>
      <c r="B200" s="48">
        <f>SUM(B201:B206)</f>
        <v>609</v>
      </c>
      <c r="C200" s="49">
        <v>0.8529411764705882</v>
      </c>
    </row>
    <row r="201" spans="1:3" ht="14.25">
      <c r="A201" s="51" t="s">
        <v>146</v>
      </c>
      <c r="B201" s="48">
        <v>282</v>
      </c>
      <c r="C201" s="49">
        <v>0.9757785467128027</v>
      </c>
    </row>
    <row r="202" spans="1:3" ht="14.25">
      <c r="A202" s="51" t="s">
        <v>147</v>
      </c>
      <c r="B202" s="48">
        <v>233</v>
      </c>
      <c r="C202" s="49">
        <v>1.3314285714285714</v>
      </c>
    </row>
    <row r="203" spans="1:3" ht="14.25">
      <c r="A203" s="51" t="s">
        <v>148</v>
      </c>
      <c r="B203" s="48">
        <v>0</v>
      </c>
      <c r="C203" s="49"/>
    </row>
    <row r="204" spans="1:3" ht="14.25">
      <c r="A204" s="51" t="s">
        <v>259</v>
      </c>
      <c r="B204" s="48">
        <v>9</v>
      </c>
      <c r="C204" s="49"/>
    </row>
    <row r="205" spans="1:3" ht="14.25">
      <c r="A205" s="51" t="s">
        <v>155</v>
      </c>
      <c r="B205" s="48">
        <v>0</v>
      </c>
      <c r="C205" s="49">
        <v>0</v>
      </c>
    </row>
    <row r="206" spans="1:3" ht="14.25">
      <c r="A206" s="51" t="s">
        <v>260</v>
      </c>
      <c r="B206" s="48">
        <v>85</v>
      </c>
      <c r="C206" s="49">
        <v>0.4913294797687861</v>
      </c>
    </row>
    <row r="207" spans="1:3" ht="14.25">
      <c r="A207" s="50" t="s">
        <v>261</v>
      </c>
      <c r="B207" s="48">
        <f>SUM(B208:B214)</f>
        <v>619</v>
      </c>
      <c r="C207" s="49">
        <v>1.0581196581196581</v>
      </c>
    </row>
    <row r="208" spans="1:3" ht="14.25">
      <c r="A208" s="51" t="s">
        <v>146</v>
      </c>
      <c r="B208" s="48">
        <v>239</v>
      </c>
      <c r="C208" s="49">
        <v>0.987603305785124</v>
      </c>
    </row>
    <row r="209" spans="1:3" ht="14.25">
      <c r="A209" s="51" t="s">
        <v>147</v>
      </c>
      <c r="B209" s="48">
        <v>73</v>
      </c>
      <c r="C209" s="49">
        <v>0.5</v>
      </c>
    </row>
    <row r="210" spans="1:3" ht="14.25">
      <c r="A210" s="51" t="s">
        <v>148</v>
      </c>
      <c r="B210" s="48">
        <v>0</v>
      </c>
      <c r="C210" s="49"/>
    </row>
    <row r="211" spans="1:3" ht="14.25">
      <c r="A211" s="51" t="s">
        <v>262</v>
      </c>
      <c r="B211" s="48">
        <v>121</v>
      </c>
      <c r="C211" s="49">
        <v>8.066666666666666</v>
      </c>
    </row>
    <row r="212" spans="1:3" ht="14.25">
      <c r="A212" s="51" t="s">
        <v>263</v>
      </c>
      <c r="B212" s="48">
        <v>146</v>
      </c>
      <c r="C212" s="49">
        <v>0.8021978021978022</v>
      </c>
    </row>
    <row r="213" spans="1:3" ht="14.25">
      <c r="A213" s="51" t="s">
        <v>155</v>
      </c>
      <c r="B213" s="48">
        <v>0</v>
      </c>
      <c r="C213" s="49"/>
    </row>
    <row r="214" spans="1:3" ht="14.25">
      <c r="A214" s="51" t="s">
        <v>264</v>
      </c>
      <c r="B214" s="48">
        <v>40</v>
      </c>
      <c r="C214" s="49"/>
    </row>
    <row r="215" spans="1:3" ht="14.25">
      <c r="A215" s="50" t="s">
        <v>265</v>
      </c>
      <c r="B215" s="48">
        <f>SUM(B216:B220)</f>
        <v>0</v>
      </c>
      <c r="C215" s="49"/>
    </row>
    <row r="216" spans="1:3" ht="14.25">
      <c r="A216" s="51" t="s">
        <v>146</v>
      </c>
      <c r="B216" s="48">
        <v>0</v>
      </c>
      <c r="C216" s="49"/>
    </row>
    <row r="217" spans="1:3" ht="14.25">
      <c r="A217" s="51" t="s">
        <v>147</v>
      </c>
      <c r="B217" s="48">
        <v>0</v>
      </c>
      <c r="C217" s="49"/>
    </row>
    <row r="218" spans="1:3" ht="14.25">
      <c r="A218" s="51" t="s">
        <v>148</v>
      </c>
      <c r="B218" s="48">
        <v>0</v>
      </c>
      <c r="C218" s="49"/>
    </row>
    <row r="219" spans="1:3" ht="14.25">
      <c r="A219" s="51" t="s">
        <v>155</v>
      </c>
      <c r="B219" s="48">
        <v>0</v>
      </c>
      <c r="C219" s="49"/>
    </row>
    <row r="220" spans="1:3" ht="14.25">
      <c r="A220" s="51" t="s">
        <v>266</v>
      </c>
      <c r="B220" s="48">
        <v>0</v>
      </c>
      <c r="C220" s="49"/>
    </row>
    <row r="221" spans="1:3" ht="14.25">
      <c r="A221" s="50" t="s">
        <v>267</v>
      </c>
      <c r="B221" s="48">
        <f>SUM(B222:B226)</f>
        <v>1756</v>
      </c>
      <c r="C221" s="49">
        <v>0.9658965896589659</v>
      </c>
    </row>
    <row r="222" spans="1:3" ht="14.25">
      <c r="A222" s="51" t="s">
        <v>146</v>
      </c>
      <c r="B222" s="48">
        <v>967</v>
      </c>
      <c r="C222" s="49">
        <v>1.1076746849942727</v>
      </c>
    </row>
    <row r="223" spans="1:3" ht="14.25">
      <c r="A223" s="51" t="s">
        <v>147</v>
      </c>
      <c r="B223" s="48">
        <v>786</v>
      </c>
      <c r="C223" s="49">
        <v>0.8782122905027933</v>
      </c>
    </row>
    <row r="224" spans="1:3" ht="14.25">
      <c r="A224" s="51" t="s">
        <v>148</v>
      </c>
      <c r="B224" s="48">
        <v>0</v>
      </c>
      <c r="C224" s="49"/>
    </row>
    <row r="225" spans="1:3" ht="14.25">
      <c r="A225" s="51" t="s">
        <v>155</v>
      </c>
      <c r="B225" s="48">
        <v>0</v>
      </c>
      <c r="C225" s="49"/>
    </row>
    <row r="226" spans="1:3" ht="14.25">
      <c r="A226" s="51" t="s">
        <v>268</v>
      </c>
      <c r="B226" s="48">
        <v>3</v>
      </c>
      <c r="C226" s="49">
        <v>0.06</v>
      </c>
    </row>
    <row r="227" spans="1:3" ht="14.25">
      <c r="A227" s="50" t="s">
        <v>269</v>
      </c>
      <c r="B227" s="48">
        <f>SUM(B228:B233)</f>
        <v>0</v>
      </c>
      <c r="C227" s="49"/>
    </row>
    <row r="228" spans="1:3" ht="14.25">
      <c r="A228" s="51" t="s">
        <v>146</v>
      </c>
      <c r="B228" s="48">
        <v>0</v>
      </c>
      <c r="C228" s="49"/>
    </row>
    <row r="229" spans="1:3" ht="14.25">
      <c r="A229" s="51" t="s">
        <v>147</v>
      </c>
      <c r="B229" s="48">
        <v>0</v>
      </c>
      <c r="C229" s="49"/>
    </row>
    <row r="230" spans="1:3" ht="14.25">
      <c r="A230" s="51" t="s">
        <v>148</v>
      </c>
      <c r="B230" s="48">
        <v>0</v>
      </c>
      <c r="C230" s="49"/>
    </row>
    <row r="231" spans="1:3" ht="14.25">
      <c r="A231" s="51" t="s">
        <v>270</v>
      </c>
      <c r="B231" s="48"/>
      <c r="C231" s="49"/>
    </row>
    <row r="232" spans="1:3" ht="14.25">
      <c r="A232" s="51" t="s">
        <v>155</v>
      </c>
      <c r="B232" s="48">
        <v>0</v>
      </c>
      <c r="C232" s="49"/>
    </row>
    <row r="233" spans="1:3" ht="14.25">
      <c r="A233" s="51" t="s">
        <v>271</v>
      </c>
      <c r="B233" s="48">
        <v>0</v>
      </c>
      <c r="C233" s="49"/>
    </row>
    <row r="234" spans="1:3" ht="14.25">
      <c r="A234" s="50" t="s">
        <v>272</v>
      </c>
      <c r="B234" s="48">
        <f>SUM(B235:B248)</f>
        <v>3421</v>
      </c>
      <c r="C234" s="49">
        <v>1.072750078394481</v>
      </c>
    </row>
    <row r="235" spans="1:3" ht="14.25">
      <c r="A235" s="51" t="s">
        <v>146</v>
      </c>
      <c r="B235" s="48">
        <v>1767</v>
      </c>
      <c r="C235" s="49">
        <v>1.110622250157134</v>
      </c>
    </row>
    <row r="236" spans="1:3" ht="14.25">
      <c r="A236" s="51" t="s">
        <v>147</v>
      </c>
      <c r="B236" s="48">
        <v>183</v>
      </c>
      <c r="C236" s="49">
        <v>1.0578034682080926</v>
      </c>
    </row>
    <row r="237" spans="1:3" ht="14.25">
      <c r="A237" s="51" t="s">
        <v>148</v>
      </c>
      <c r="B237" s="48">
        <v>0</v>
      </c>
      <c r="C237" s="49"/>
    </row>
    <row r="238" spans="1:3" ht="14.25">
      <c r="A238" s="51" t="s">
        <v>273</v>
      </c>
      <c r="B238" s="48">
        <v>235</v>
      </c>
      <c r="C238" s="49">
        <v>1.3428571428571427</v>
      </c>
    </row>
    <row r="239" spans="1:3" ht="14.25">
      <c r="A239" s="51" t="s">
        <v>274</v>
      </c>
      <c r="B239" s="48">
        <v>207</v>
      </c>
      <c r="C239" s="49">
        <v>1</v>
      </c>
    </row>
    <row r="240" spans="1:3" ht="14.25">
      <c r="A240" s="51" t="s">
        <v>187</v>
      </c>
      <c r="B240" s="48">
        <v>9</v>
      </c>
      <c r="C240" s="49">
        <v>1</v>
      </c>
    </row>
    <row r="241" spans="1:3" ht="14.25">
      <c r="A241" s="51" t="s">
        <v>275</v>
      </c>
      <c r="B241" s="48">
        <v>0</v>
      </c>
      <c r="C241" s="49"/>
    </row>
    <row r="242" spans="1:3" ht="14.25">
      <c r="A242" s="51" t="s">
        <v>276</v>
      </c>
      <c r="B242" s="48">
        <v>3</v>
      </c>
      <c r="C242" s="49">
        <v>0.75</v>
      </c>
    </row>
    <row r="243" spans="1:3" ht="14.25">
      <c r="A243" s="51" t="s">
        <v>277</v>
      </c>
      <c r="B243" s="48">
        <v>0</v>
      </c>
      <c r="C243" s="49"/>
    </row>
    <row r="244" spans="1:3" ht="14.25">
      <c r="A244" s="51" t="s">
        <v>278</v>
      </c>
      <c r="B244" s="48">
        <v>0</v>
      </c>
      <c r="C244" s="49"/>
    </row>
    <row r="245" spans="1:3" ht="14.25">
      <c r="A245" s="51" t="s">
        <v>279</v>
      </c>
      <c r="B245" s="48">
        <v>5</v>
      </c>
      <c r="C245" s="49">
        <v>1</v>
      </c>
    </row>
    <row r="246" spans="1:3" ht="14.25">
      <c r="A246" s="51" t="s">
        <v>280</v>
      </c>
      <c r="B246" s="48">
        <v>585</v>
      </c>
      <c r="C246" s="49">
        <v>1.0068846815834767</v>
      </c>
    </row>
    <row r="247" spans="1:3" ht="14.25">
      <c r="A247" s="51" t="s">
        <v>155</v>
      </c>
      <c r="B247" s="48">
        <v>382</v>
      </c>
      <c r="C247" s="49">
        <v>0.9820051413881749</v>
      </c>
    </row>
    <row r="248" spans="1:3" ht="14.25">
      <c r="A248" s="51" t="s">
        <v>281</v>
      </c>
      <c r="B248" s="48">
        <v>45</v>
      </c>
      <c r="C248" s="49">
        <v>0.8181818181818182</v>
      </c>
    </row>
    <row r="249" spans="1:3" ht="14.25">
      <c r="A249" s="50" t="s">
        <v>282</v>
      </c>
      <c r="B249" s="48">
        <f>SUM(B250:B251)</f>
        <v>0</v>
      </c>
      <c r="C249" s="49"/>
    </row>
    <row r="250" spans="1:3" ht="14.25">
      <c r="A250" s="51" t="s">
        <v>283</v>
      </c>
      <c r="B250" s="48">
        <v>0</v>
      </c>
      <c r="C250" s="49"/>
    </row>
    <row r="251" spans="1:3" ht="14.25">
      <c r="A251" s="51" t="s">
        <v>284</v>
      </c>
      <c r="B251" s="48">
        <v>0</v>
      </c>
      <c r="C251" s="49"/>
    </row>
    <row r="252" spans="1:3" ht="14.25">
      <c r="A252" s="50" t="s">
        <v>285</v>
      </c>
      <c r="B252" s="48">
        <f>SUM(B253,B260,B263,B266,B272,B277,B279,B284,B290)</f>
        <v>0</v>
      </c>
      <c r="C252" s="49"/>
    </row>
    <row r="253" spans="1:3" ht="14.25">
      <c r="A253" s="50" t="s">
        <v>286</v>
      </c>
      <c r="B253" s="48">
        <f>SUM(B254:B259)</f>
        <v>0</v>
      </c>
      <c r="C253" s="49"/>
    </row>
    <row r="254" spans="1:3" ht="14.25">
      <c r="A254" s="51" t="s">
        <v>146</v>
      </c>
      <c r="B254" s="48">
        <v>0</v>
      </c>
      <c r="C254" s="49"/>
    </row>
    <row r="255" spans="1:3" ht="14.25">
      <c r="A255" s="51" t="s">
        <v>147</v>
      </c>
      <c r="B255" s="48">
        <v>0</v>
      </c>
      <c r="C255" s="49"/>
    </row>
    <row r="256" spans="1:3" ht="14.25">
      <c r="A256" s="51" t="s">
        <v>148</v>
      </c>
      <c r="B256" s="48">
        <v>0</v>
      </c>
      <c r="C256" s="49"/>
    </row>
    <row r="257" spans="1:3" ht="14.25">
      <c r="A257" s="51" t="s">
        <v>253</v>
      </c>
      <c r="B257" s="48">
        <v>0</v>
      </c>
      <c r="C257" s="49"/>
    </row>
    <row r="258" spans="1:3" ht="14.25">
      <c r="A258" s="51" t="s">
        <v>155</v>
      </c>
      <c r="B258" s="48">
        <v>0</v>
      </c>
      <c r="C258" s="49"/>
    </row>
    <row r="259" spans="1:3" ht="14.25">
      <c r="A259" s="51" t="s">
        <v>287</v>
      </c>
      <c r="B259" s="48">
        <v>0</v>
      </c>
      <c r="C259" s="49"/>
    </row>
    <row r="260" spans="1:3" ht="14.25">
      <c r="A260" s="50" t="s">
        <v>288</v>
      </c>
      <c r="B260" s="48">
        <f>SUM(B261:B262)</f>
        <v>0</v>
      </c>
      <c r="C260" s="49"/>
    </row>
    <row r="261" spans="1:3" ht="14.25">
      <c r="A261" s="51" t="s">
        <v>289</v>
      </c>
      <c r="B261" s="48">
        <v>0</v>
      </c>
      <c r="C261" s="49"/>
    </row>
    <row r="262" spans="1:3" ht="14.25">
      <c r="A262" s="51" t="s">
        <v>290</v>
      </c>
      <c r="B262" s="48">
        <v>0</v>
      </c>
      <c r="C262" s="49"/>
    </row>
    <row r="263" spans="1:3" ht="14.25">
      <c r="A263" s="50" t="s">
        <v>291</v>
      </c>
      <c r="B263" s="48">
        <f>SUM(B264:B265)</f>
        <v>0</v>
      </c>
      <c r="C263" s="49"/>
    </row>
    <row r="264" spans="1:3" ht="14.25">
      <c r="A264" s="51" t="s">
        <v>292</v>
      </c>
      <c r="B264" s="48">
        <v>0</v>
      </c>
      <c r="C264" s="49"/>
    </row>
    <row r="265" spans="1:3" ht="14.25">
      <c r="A265" s="51" t="s">
        <v>293</v>
      </c>
      <c r="B265" s="48">
        <v>0</v>
      </c>
      <c r="C265" s="49"/>
    </row>
    <row r="266" spans="1:3" ht="14.25">
      <c r="A266" s="50" t="s">
        <v>294</v>
      </c>
      <c r="B266" s="48">
        <f>SUM(B267:B271)</f>
        <v>0</v>
      </c>
      <c r="C266" s="49"/>
    </row>
    <row r="267" spans="1:3" ht="14.25">
      <c r="A267" s="51" t="s">
        <v>295</v>
      </c>
      <c r="B267" s="48">
        <v>0</v>
      </c>
      <c r="C267" s="49"/>
    </row>
    <row r="268" spans="1:3" ht="14.25">
      <c r="A268" s="51" t="s">
        <v>296</v>
      </c>
      <c r="B268" s="48">
        <v>0</v>
      </c>
      <c r="C268" s="49"/>
    </row>
    <row r="269" spans="1:3" ht="14.25">
      <c r="A269" s="51" t="s">
        <v>297</v>
      </c>
      <c r="B269" s="48">
        <v>0</v>
      </c>
      <c r="C269" s="49"/>
    </row>
    <row r="270" spans="1:3" ht="14.25">
      <c r="A270" s="51" t="s">
        <v>298</v>
      </c>
      <c r="B270" s="48">
        <v>0</v>
      </c>
      <c r="C270" s="49"/>
    </row>
    <row r="271" spans="1:3" ht="14.25">
      <c r="A271" s="51" t="s">
        <v>299</v>
      </c>
      <c r="B271" s="48">
        <v>0</v>
      </c>
      <c r="C271" s="49"/>
    </row>
    <row r="272" spans="1:3" ht="14.25">
      <c r="A272" s="50" t="s">
        <v>300</v>
      </c>
      <c r="B272" s="48">
        <f>SUM(B273:B276)</f>
        <v>0</v>
      </c>
      <c r="C272" s="49"/>
    </row>
    <row r="273" spans="1:3" ht="14.25">
      <c r="A273" s="51" t="s">
        <v>301</v>
      </c>
      <c r="B273" s="48">
        <v>0</v>
      </c>
      <c r="C273" s="49"/>
    </row>
    <row r="274" spans="1:3" ht="14.25">
      <c r="A274" s="51" t="s">
        <v>302</v>
      </c>
      <c r="B274" s="48">
        <v>0</v>
      </c>
      <c r="C274" s="49"/>
    </row>
    <row r="275" spans="1:3" ht="14.25">
      <c r="A275" s="51" t="s">
        <v>303</v>
      </c>
      <c r="B275" s="48"/>
      <c r="C275" s="49"/>
    </row>
    <row r="276" spans="1:3" ht="14.25">
      <c r="A276" s="51" t="s">
        <v>304</v>
      </c>
      <c r="B276" s="48">
        <v>0</v>
      </c>
      <c r="C276" s="49"/>
    </row>
    <row r="277" spans="1:3" ht="14.25">
      <c r="A277" s="50" t="s">
        <v>305</v>
      </c>
      <c r="B277" s="48">
        <f>B278</f>
        <v>0</v>
      </c>
      <c r="C277" s="49"/>
    </row>
    <row r="278" spans="1:3" ht="14.25">
      <c r="A278" s="51" t="s">
        <v>306</v>
      </c>
      <c r="B278" s="48">
        <v>0</v>
      </c>
      <c r="C278" s="49"/>
    </row>
    <row r="279" spans="1:3" ht="14.25">
      <c r="A279" s="50" t="s">
        <v>307</v>
      </c>
      <c r="B279" s="48">
        <f>SUM(B280:B283)</f>
        <v>0</v>
      </c>
      <c r="C279" s="49"/>
    </row>
    <row r="280" spans="1:3" ht="14.25">
      <c r="A280" s="51" t="s">
        <v>308</v>
      </c>
      <c r="B280" s="48">
        <v>0</v>
      </c>
      <c r="C280" s="49"/>
    </row>
    <row r="281" spans="1:3" ht="14.25">
      <c r="A281" s="51" t="s">
        <v>309</v>
      </c>
      <c r="B281" s="48">
        <v>0</v>
      </c>
      <c r="C281" s="49"/>
    </row>
    <row r="282" spans="1:3" ht="14.25">
      <c r="A282" s="51" t="s">
        <v>310</v>
      </c>
      <c r="B282" s="48">
        <v>0</v>
      </c>
      <c r="C282" s="49"/>
    </row>
    <row r="283" spans="1:3" ht="14.25">
      <c r="A283" s="51" t="s">
        <v>311</v>
      </c>
      <c r="B283" s="48">
        <v>0</v>
      </c>
      <c r="C283" s="49"/>
    </row>
    <row r="284" spans="1:3" ht="14.25">
      <c r="A284" s="50" t="s">
        <v>312</v>
      </c>
      <c r="B284" s="48">
        <f>SUM(B285:B289)</f>
        <v>0</v>
      </c>
      <c r="C284" s="49"/>
    </row>
    <row r="285" spans="1:3" ht="14.25">
      <c r="A285" s="51" t="s">
        <v>146</v>
      </c>
      <c r="B285" s="48">
        <v>0</v>
      </c>
      <c r="C285" s="49"/>
    </row>
    <row r="286" spans="1:3" ht="14.25">
      <c r="A286" s="51" t="s">
        <v>147</v>
      </c>
      <c r="B286" s="48">
        <v>0</v>
      </c>
      <c r="C286" s="49"/>
    </row>
    <row r="287" spans="1:3" ht="14.25">
      <c r="A287" s="51" t="s">
        <v>148</v>
      </c>
      <c r="B287" s="48">
        <v>0</v>
      </c>
      <c r="C287" s="49"/>
    </row>
    <row r="288" spans="1:3" ht="14.25">
      <c r="A288" s="51" t="s">
        <v>155</v>
      </c>
      <c r="B288" s="48">
        <v>0</v>
      </c>
      <c r="C288" s="49"/>
    </row>
    <row r="289" spans="1:3" ht="14.25">
      <c r="A289" s="51" t="s">
        <v>313</v>
      </c>
      <c r="B289" s="48">
        <v>0</v>
      </c>
      <c r="C289" s="49"/>
    </row>
    <row r="290" spans="1:3" ht="14.25">
      <c r="A290" s="50" t="s">
        <v>314</v>
      </c>
      <c r="B290" s="48">
        <f>B291</f>
        <v>0</v>
      </c>
      <c r="C290" s="49"/>
    </row>
    <row r="291" spans="1:3" ht="14.25">
      <c r="A291" s="51" t="s">
        <v>315</v>
      </c>
      <c r="B291" s="48">
        <v>0</v>
      </c>
      <c r="C291" s="49"/>
    </row>
    <row r="292" spans="1:3" ht="14.25">
      <c r="A292" s="50" t="s">
        <v>316</v>
      </c>
      <c r="B292" s="48">
        <f>SUM(B293,B295,B297,B299,B309)</f>
        <v>366</v>
      </c>
      <c r="C292" s="49">
        <v>1.0578034682080926</v>
      </c>
    </row>
    <row r="293" spans="1:3" ht="14.25">
      <c r="A293" s="50" t="s">
        <v>317</v>
      </c>
      <c r="B293" s="48">
        <f>B294</f>
        <v>0</v>
      </c>
      <c r="C293" s="49"/>
    </row>
    <row r="294" spans="1:3" ht="14.25">
      <c r="A294" s="51" t="s">
        <v>318</v>
      </c>
      <c r="B294" s="48">
        <v>0</v>
      </c>
      <c r="C294" s="49"/>
    </row>
    <row r="295" spans="1:3" ht="14.25">
      <c r="A295" s="50" t="s">
        <v>319</v>
      </c>
      <c r="B295" s="48">
        <f>B296</f>
        <v>0</v>
      </c>
      <c r="C295" s="49"/>
    </row>
    <row r="296" spans="1:3" ht="14.25">
      <c r="A296" s="51" t="s">
        <v>320</v>
      </c>
      <c r="B296" s="48">
        <v>0</v>
      </c>
      <c r="C296" s="49"/>
    </row>
    <row r="297" spans="1:3" ht="14.25">
      <c r="A297" s="50" t="s">
        <v>321</v>
      </c>
      <c r="B297" s="48">
        <f>B298</f>
        <v>0</v>
      </c>
      <c r="C297" s="49"/>
    </row>
    <row r="298" spans="1:3" ht="14.25">
      <c r="A298" s="51" t="s">
        <v>322</v>
      </c>
      <c r="B298" s="48">
        <v>0</v>
      </c>
      <c r="C298" s="49"/>
    </row>
    <row r="299" spans="1:3" ht="14.25">
      <c r="A299" s="50" t="s">
        <v>323</v>
      </c>
      <c r="B299" s="48">
        <f>SUM(B300:B308)</f>
        <v>366</v>
      </c>
      <c r="C299" s="49">
        <v>1.0578034682080926</v>
      </c>
    </row>
    <row r="300" spans="1:3" ht="14.25">
      <c r="A300" s="51" t="s">
        <v>324</v>
      </c>
      <c r="B300" s="48">
        <v>75</v>
      </c>
      <c r="C300" s="49">
        <v>1.25</v>
      </c>
    </row>
    <row r="301" spans="1:3" ht="14.25">
      <c r="A301" s="51" t="s">
        <v>325</v>
      </c>
      <c r="B301" s="48">
        <v>0</v>
      </c>
      <c r="C301" s="49"/>
    </row>
    <row r="302" spans="1:3" ht="14.25">
      <c r="A302" s="51" t="s">
        <v>326</v>
      </c>
      <c r="B302" s="48">
        <v>0</v>
      </c>
      <c r="C302" s="49"/>
    </row>
    <row r="303" spans="1:3" ht="14.25">
      <c r="A303" s="51" t="s">
        <v>327</v>
      </c>
      <c r="B303" s="48">
        <v>0</v>
      </c>
      <c r="C303" s="49"/>
    </row>
    <row r="304" spans="1:3" ht="14.25">
      <c r="A304" s="51" t="s">
        <v>328</v>
      </c>
      <c r="B304" s="48">
        <v>0</v>
      </c>
      <c r="C304" s="49"/>
    </row>
    <row r="305" spans="1:3" ht="14.25">
      <c r="A305" s="51" t="s">
        <v>329</v>
      </c>
      <c r="B305" s="48">
        <v>10</v>
      </c>
      <c r="C305" s="49">
        <v>1</v>
      </c>
    </row>
    <row r="306" spans="1:3" ht="14.25">
      <c r="A306" s="51" t="s">
        <v>330</v>
      </c>
      <c r="B306" s="48">
        <v>281</v>
      </c>
      <c r="C306" s="49">
        <v>1.0181159420289856</v>
      </c>
    </row>
    <row r="307" spans="1:3" ht="14.25">
      <c r="A307" s="51" t="s">
        <v>331</v>
      </c>
      <c r="B307" s="48">
        <v>0</v>
      </c>
      <c r="C307" s="49"/>
    </row>
    <row r="308" spans="1:3" ht="14.25">
      <c r="A308" s="51" t="s">
        <v>332</v>
      </c>
      <c r="B308" s="48">
        <v>0</v>
      </c>
      <c r="C308" s="49"/>
    </row>
    <row r="309" spans="1:3" ht="14.25">
      <c r="A309" s="50" t="s">
        <v>333</v>
      </c>
      <c r="B309" s="48">
        <f>B310</f>
        <v>0</v>
      </c>
      <c r="C309" s="49"/>
    </row>
    <row r="310" spans="1:3" ht="14.25">
      <c r="A310" s="51" t="s">
        <v>334</v>
      </c>
      <c r="B310" s="48">
        <v>0</v>
      </c>
      <c r="C310" s="49"/>
    </row>
    <row r="311" spans="1:3" ht="14.25">
      <c r="A311" s="50" t="s">
        <v>335</v>
      </c>
      <c r="B311" s="48">
        <f>SUM(B312,B315,B326,B333,B341,B350,B364,B374,B384,B392,B398)</f>
        <v>14380</v>
      </c>
      <c r="C311" s="49">
        <v>1.102760736196319</v>
      </c>
    </row>
    <row r="312" spans="1:3" ht="14.25">
      <c r="A312" s="50" t="s">
        <v>336</v>
      </c>
      <c r="B312" s="48">
        <f>SUM(B313:B314)</f>
        <v>0</v>
      </c>
      <c r="C312" s="49">
        <v>0</v>
      </c>
    </row>
    <row r="313" spans="1:3" ht="14.25">
      <c r="A313" s="51" t="s">
        <v>337</v>
      </c>
      <c r="B313" s="48"/>
      <c r="C313" s="49">
        <v>0</v>
      </c>
    </row>
    <row r="314" spans="1:3" ht="14.25">
      <c r="A314" s="51" t="s">
        <v>338</v>
      </c>
      <c r="B314" s="48">
        <v>0</v>
      </c>
      <c r="C314" s="49"/>
    </row>
    <row r="315" spans="1:3" ht="14.25">
      <c r="A315" s="50" t="s">
        <v>339</v>
      </c>
      <c r="B315" s="48">
        <f>SUM(B316:B325)</f>
        <v>12830</v>
      </c>
      <c r="C315" s="49">
        <v>1.148715193840093</v>
      </c>
    </row>
    <row r="316" spans="1:3" ht="14.25">
      <c r="A316" s="51" t="s">
        <v>146</v>
      </c>
      <c r="B316" s="48">
        <v>9543</v>
      </c>
      <c r="C316" s="49">
        <v>1.0741782980639352</v>
      </c>
    </row>
    <row r="317" spans="1:3" ht="14.25">
      <c r="A317" s="51" t="s">
        <v>147</v>
      </c>
      <c r="B317" s="48">
        <v>477</v>
      </c>
      <c r="C317" s="49">
        <v>5.184782608695652</v>
      </c>
    </row>
    <row r="318" spans="1:3" ht="14.25">
      <c r="A318" s="51" t="s">
        <v>148</v>
      </c>
      <c r="B318" s="48">
        <v>0</v>
      </c>
      <c r="C318" s="49"/>
    </row>
    <row r="319" spans="1:3" ht="14.25">
      <c r="A319" s="51" t="s">
        <v>187</v>
      </c>
      <c r="B319" s="48">
        <v>484</v>
      </c>
      <c r="C319" s="49">
        <v>11.804878048780488</v>
      </c>
    </row>
    <row r="320" spans="1:3" ht="14.25">
      <c r="A320" s="51" t="s">
        <v>340</v>
      </c>
      <c r="B320" s="48">
        <v>1433</v>
      </c>
      <c r="C320" s="49">
        <v>1.1862582781456954</v>
      </c>
    </row>
    <row r="321" spans="1:3" ht="14.25">
      <c r="A321" s="51" t="s">
        <v>341</v>
      </c>
      <c r="B321" s="48">
        <v>0</v>
      </c>
      <c r="C321" s="49"/>
    </row>
    <row r="322" spans="1:3" ht="14.25">
      <c r="A322" s="51" t="s">
        <v>342</v>
      </c>
      <c r="B322" s="48">
        <v>0</v>
      </c>
      <c r="C322" s="49"/>
    </row>
    <row r="323" spans="1:3" ht="14.25">
      <c r="A323" s="51" t="s">
        <v>343</v>
      </c>
      <c r="B323" s="48">
        <v>0</v>
      </c>
      <c r="C323" s="49"/>
    </row>
    <row r="324" spans="1:3" ht="14.25">
      <c r="A324" s="51" t="s">
        <v>155</v>
      </c>
      <c r="B324" s="48">
        <v>0</v>
      </c>
      <c r="C324" s="49"/>
    </row>
    <row r="325" spans="1:3" ht="14.25">
      <c r="A325" s="51" t="s">
        <v>344</v>
      </c>
      <c r="B325" s="48">
        <v>893</v>
      </c>
      <c r="C325" s="49">
        <v>0.9459745762711864</v>
      </c>
    </row>
    <row r="326" spans="1:3" ht="14.25">
      <c r="A326" s="50" t="s">
        <v>345</v>
      </c>
      <c r="B326" s="48">
        <f>SUM(B327:B332)</f>
        <v>0</v>
      </c>
      <c r="C326" s="49"/>
    </row>
    <row r="327" spans="1:3" ht="14.25">
      <c r="A327" s="51" t="s">
        <v>146</v>
      </c>
      <c r="B327" s="48">
        <v>0</v>
      </c>
      <c r="C327" s="49"/>
    </row>
    <row r="328" spans="1:3" ht="14.25">
      <c r="A328" s="51" t="s">
        <v>147</v>
      </c>
      <c r="B328" s="48">
        <v>0</v>
      </c>
      <c r="C328" s="49"/>
    </row>
    <row r="329" spans="1:3" ht="14.25">
      <c r="A329" s="51" t="s">
        <v>148</v>
      </c>
      <c r="B329" s="48">
        <v>0</v>
      </c>
      <c r="C329" s="49"/>
    </row>
    <row r="330" spans="1:3" ht="14.25">
      <c r="A330" s="51" t="s">
        <v>346</v>
      </c>
      <c r="B330" s="48">
        <v>0</v>
      </c>
      <c r="C330" s="49"/>
    </row>
    <row r="331" spans="1:3" ht="14.25">
      <c r="A331" s="51" t="s">
        <v>155</v>
      </c>
      <c r="B331" s="48">
        <v>0</v>
      </c>
      <c r="C331" s="49"/>
    </row>
    <row r="332" spans="1:3" ht="14.25">
      <c r="A332" s="51" t="s">
        <v>347</v>
      </c>
      <c r="B332" s="48">
        <v>0</v>
      </c>
      <c r="C332" s="49"/>
    </row>
    <row r="333" spans="1:3" ht="14.25">
      <c r="A333" s="50" t="s">
        <v>348</v>
      </c>
      <c r="B333" s="48">
        <f>SUM(B334:B340)</f>
        <v>7</v>
      </c>
      <c r="C333" s="49"/>
    </row>
    <row r="334" spans="1:3" ht="14.25">
      <c r="A334" s="51" t="s">
        <v>146</v>
      </c>
      <c r="B334" s="48">
        <v>0</v>
      </c>
      <c r="C334" s="49"/>
    </row>
    <row r="335" spans="1:3" ht="14.25">
      <c r="A335" s="51" t="s">
        <v>147</v>
      </c>
      <c r="B335" s="48">
        <v>0</v>
      </c>
      <c r="C335" s="49"/>
    </row>
    <row r="336" spans="1:3" ht="14.25">
      <c r="A336" s="51" t="s">
        <v>148</v>
      </c>
      <c r="B336" s="48">
        <v>0</v>
      </c>
      <c r="C336" s="49"/>
    </row>
    <row r="337" spans="1:3" ht="14.25">
      <c r="A337" s="51" t="s">
        <v>349</v>
      </c>
      <c r="B337" s="48">
        <v>0</v>
      </c>
      <c r="C337" s="49"/>
    </row>
    <row r="338" spans="1:3" ht="14.25">
      <c r="A338" s="51" t="s">
        <v>350</v>
      </c>
      <c r="B338" s="48">
        <v>0</v>
      </c>
      <c r="C338" s="49"/>
    </row>
    <row r="339" spans="1:3" ht="14.25">
      <c r="A339" s="51" t="s">
        <v>155</v>
      </c>
      <c r="B339" s="48">
        <v>0</v>
      </c>
      <c r="C339" s="49"/>
    </row>
    <row r="340" spans="1:3" ht="14.25">
      <c r="A340" s="51" t="s">
        <v>351</v>
      </c>
      <c r="B340" s="48">
        <v>7</v>
      </c>
      <c r="C340" s="49"/>
    </row>
    <row r="341" spans="1:3" ht="14.25">
      <c r="A341" s="50" t="s">
        <v>352</v>
      </c>
      <c r="B341" s="48">
        <f>SUM(B342:B349)</f>
        <v>0</v>
      </c>
      <c r="C341" s="49"/>
    </row>
    <row r="342" spans="1:3" ht="14.25">
      <c r="A342" s="51" t="s">
        <v>146</v>
      </c>
      <c r="B342" s="48">
        <v>0</v>
      </c>
      <c r="C342" s="49"/>
    </row>
    <row r="343" spans="1:3" ht="14.25">
      <c r="A343" s="51" t="s">
        <v>147</v>
      </c>
      <c r="B343" s="48">
        <v>0</v>
      </c>
      <c r="C343" s="49"/>
    </row>
    <row r="344" spans="1:3" ht="14.25">
      <c r="A344" s="51" t="s">
        <v>148</v>
      </c>
      <c r="B344" s="48">
        <v>0</v>
      </c>
      <c r="C344" s="49"/>
    </row>
    <row r="345" spans="1:3" ht="14.25">
      <c r="A345" s="51" t="s">
        <v>353</v>
      </c>
      <c r="B345" s="48">
        <v>0</v>
      </c>
      <c r="C345" s="49"/>
    </row>
    <row r="346" spans="1:3" ht="14.25">
      <c r="A346" s="51" t="s">
        <v>354</v>
      </c>
      <c r="B346" s="48">
        <v>0</v>
      </c>
      <c r="C346" s="49"/>
    </row>
    <row r="347" spans="1:3" ht="14.25">
      <c r="A347" s="51" t="s">
        <v>355</v>
      </c>
      <c r="B347" s="48">
        <v>0</v>
      </c>
      <c r="C347" s="49"/>
    </row>
    <row r="348" spans="1:3" ht="14.25">
      <c r="A348" s="51" t="s">
        <v>155</v>
      </c>
      <c r="B348" s="48">
        <v>0</v>
      </c>
      <c r="C348" s="49"/>
    </row>
    <row r="349" spans="1:3" ht="14.25">
      <c r="A349" s="51" t="s">
        <v>356</v>
      </c>
      <c r="B349" s="48">
        <v>0</v>
      </c>
      <c r="C349" s="49"/>
    </row>
    <row r="350" spans="1:3" ht="14.25">
      <c r="A350" s="50" t="s">
        <v>357</v>
      </c>
      <c r="B350" s="48">
        <f>SUM(B351:B363)</f>
        <v>1438</v>
      </c>
      <c r="C350" s="49">
        <v>0.9876373626373627</v>
      </c>
    </row>
    <row r="351" spans="1:3" ht="14.25">
      <c r="A351" s="51" t="s">
        <v>146</v>
      </c>
      <c r="B351" s="48">
        <v>938</v>
      </c>
      <c r="C351" s="49">
        <v>0.9832285115303984</v>
      </c>
    </row>
    <row r="352" spans="1:3" ht="14.25">
      <c r="A352" s="51" t="s">
        <v>147</v>
      </c>
      <c r="B352" s="48">
        <v>0</v>
      </c>
      <c r="C352" s="49"/>
    </row>
    <row r="353" spans="1:3" ht="14.25">
      <c r="A353" s="51" t="s">
        <v>148</v>
      </c>
      <c r="B353" s="48">
        <v>0</v>
      </c>
      <c r="C353" s="49"/>
    </row>
    <row r="354" spans="1:3" ht="14.25">
      <c r="A354" s="51" t="s">
        <v>358</v>
      </c>
      <c r="B354" s="48">
        <v>115</v>
      </c>
      <c r="C354" s="49">
        <v>1.0648148148148149</v>
      </c>
    </row>
    <row r="355" spans="1:3" ht="14.25">
      <c r="A355" s="51" t="s">
        <v>359</v>
      </c>
      <c r="B355" s="48">
        <v>55</v>
      </c>
      <c r="C355" s="49">
        <v>0.8870967741935484</v>
      </c>
    </row>
    <row r="356" spans="1:3" ht="14.25">
      <c r="A356" s="51" t="s">
        <v>360</v>
      </c>
      <c r="B356" s="48">
        <v>0</v>
      </c>
      <c r="C356" s="49"/>
    </row>
    <row r="357" spans="1:3" ht="14.25">
      <c r="A357" s="51" t="s">
        <v>361</v>
      </c>
      <c r="B357" s="48">
        <v>40</v>
      </c>
      <c r="C357" s="49">
        <v>0.7843137254901961</v>
      </c>
    </row>
    <row r="358" spans="1:3" ht="14.25">
      <c r="A358" s="51" t="s">
        <v>362</v>
      </c>
      <c r="B358" s="48">
        <v>0</v>
      </c>
      <c r="C358" s="49"/>
    </row>
    <row r="359" spans="1:3" ht="14.25">
      <c r="A359" s="51" t="s">
        <v>363</v>
      </c>
      <c r="B359" s="48">
        <v>166</v>
      </c>
      <c r="C359" s="49">
        <v>1.0121951219512195</v>
      </c>
    </row>
    <row r="360" spans="1:3" ht="14.25">
      <c r="A360" s="51" t="s">
        <v>364</v>
      </c>
      <c r="B360" s="48">
        <v>0</v>
      </c>
      <c r="C360" s="49"/>
    </row>
    <row r="361" spans="1:3" ht="14.25">
      <c r="A361" s="51" t="s">
        <v>187</v>
      </c>
      <c r="B361" s="48">
        <v>0</v>
      </c>
      <c r="C361" s="49"/>
    </row>
    <row r="362" spans="1:3" ht="14.25">
      <c r="A362" s="51" t="s">
        <v>155</v>
      </c>
      <c r="B362" s="48">
        <v>0</v>
      </c>
      <c r="C362" s="49"/>
    </row>
    <row r="363" spans="1:3" ht="14.25">
      <c r="A363" s="51" t="s">
        <v>365</v>
      </c>
      <c r="B363" s="48">
        <v>124</v>
      </c>
      <c r="C363" s="49">
        <v>1.0598290598290598</v>
      </c>
    </row>
    <row r="364" spans="1:3" ht="14.25">
      <c r="A364" s="50" t="s">
        <v>366</v>
      </c>
      <c r="B364" s="48">
        <f>SUM(B365:B373)</f>
        <v>0</v>
      </c>
      <c r="C364" s="49"/>
    </row>
    <row r="365" spans="1:3" ht="14.25">
      <c r="A365" s="51" t="s">
        <v>146</v>
      </c>
      <c r="B365" s="48">
        <v>0</v>
      </c>
      <c r="C365" s="49"/>
    </row>
    <row r="366" spans="1:3" ht="14.25">
      <c r="A366" s="51" t="s">
        <v>147</v>
      </c>
      <c r="B366" s="48">
        <v>0</v>
      </c>
      <c r="C366" s="49"/>
    </row>
    <row r="367" spans="1:3" ht="14.25">
      <c r="A367" s="51" t="s">
        <v>148</v>
      </c>
      <c r="B367" s="48">
        <v>0</v>
      </c>
      <c r="C367" s="49"/>
    </row>
    <row r="368" spans="1:3" ht="14.25">
      <c r="A368" s="51" t="s">
        <v>367</v>
      </c>
      <c r="B368" s="48">
        <v>0</v>
      </c>
      <c r="C368" s="49"/>
    </row>
    <row r="369" spans="1:3" ht="14.25">
      <c r="A369" s="51" t="s">
        <v>368</v>
      </c>
      <c r="B369" s="48">
        <v>0</v>
      </c>
      <c r="C369" s="49"/>
    </row>
    <row r="370" spans="1:3" ht="14.25">
      <c r="A370" s="51" t="s">
        <v>369</v>
      </c>
      <c r="B370" s="48">
        <v>0</v>
      </c>
      <c r="C370" s="49"/>
    </row>
    <row r="371" spans="1:3" ht="14.25">
      <c r="A371" s="51" t="s">
        <v>187</v>
      </c>
      <c r="B371" s="48">
        <v>0</v>
      </c>
      <c r="C371" s="49"/>
    </row>
    <row r="372" spans="1:3" ht="14.25">
      <c r="A372" s="51" t="s">
        <v>155</v>
      </c>
      <c r="B372" s="48">
        <v>0</v>
      </c>
      <c r="C372" s="49"/>
    </row>
    <row r="373" spans="1:3" ht="14.25">
      <c r="A373" s="51" t="s">
        <v>370</v>
      </c>
      <c r="B373" s="48">
        <v>0</v>
      </c>
      <c r="C373" s="49"/>
    </row>
    <row r="374" spans="1:3" ht="14.25">
      <c r="A374" s="50" t="s">
        <v>371</v>
      </c>
      <c r="B374" s="48">
        <f>SUM(B375:B383)</f>
        <v>0</v>
      </c>
      <c r="C374" s="49"/>
    </row>
    <row r="375" spans="1:3" ht="14.25">
      <c r="A375" s="51" t="s">
        <v>146</v>
      </c>
      <c r="B375" s="48">
        <v>0</v>
      </c>
      <c r="C375" s="49"/>
    </row>
    <row r="376" spans="1:3" ht="14.25">
      <c r="A376" s="51" t="s">
        <v>147</v>
      </c>
      <c r="B376" s="48">
        <v>0</v>
      </c>
      <c r="C376" s="49"/>
    </row>
    <row r="377" spans="1:3" ht="14.25">
      <c r="A377" s="51" t="s">
        <v>148</v>
      </c>
      <c r="B377" s="48">
        <v>0</v>
      </c>
      <c r="C377" s="49"/>
    </row>
    <row r="378" spans="1:3" ht="14.25">
      <c r="A378" s="51" t="s">
        <v>372</v>
      </c>
      <c r="B378" s="48">
        <v>0</v>
      </c>
      <c r="C378" s="49"/>
    </row>
    <row r="379" spans="1:3" ht="14.25">
      <c r="A379" s="51" t="s">
        <v>373</v>
      </c>
      <c r="B379" s="48">
        <v>0</v>
      </c>
      <c r="C379" s="49"/>
    </row>
    <row r="380" spans="1:3" ht="14.25">
      <c r="A380" s="51" t="s">
        <v>374</v>
      </c>
      <c r="B380" s="48">
        <v>0</v>
      </c>
      <c r="C380" s="49"/>
    </row>
    <row r="381" spans="1:3" ht="14.25">
      <c r="A381" s="51" t="s">
        <v>187</v>
      </c>
      <c r="B381" s="48">
        <v>0</v>
      </c>
      <c r="C381" s="49"/>
    </row>
    <row r="382" spans="1:3" ht="14.25">
      <c r="A382" s="51" t="s">
        <v>155</v>
      </c>
      <c r="B382" s="48">
        <v>0</v>
      </c>
      <c r="C382" s="49"/>
    </row>
    <row r="383" spans="1:3" ht="14.25">
      <c r="A383" s="51" t="s">
        <v>375</v>
      </c>
      <c r="B383" s="48">
        <v>0</v>
      </c>
      <c r="C383" s="49"/>
    </row>
    <row r="384" spans="1:3" ht="14.25">
      <c r="A384" s="50" t="s">
        <v>376</v>
      </c>
      <c r="B384" s="48">
        <f>SUM(B385:B391)</f>
        <v>0</v>
      </c>
      <c r="C384" s="49"/>
    </row>
    <row r="385" spans="1:3" ht="14.25">
      <c r="A385" s="51" t="s">
        <v>146</v>
      </c>
      <c r="B385" s="48">
        <v>0</v>
      </c>
      <c r="C385" s="49"/>
    </row>
    <row r="386" spans="1:3" ht="14.25">
      <c r="A386" s="51" t="s">
        <v>147</v>
      </c>
      <c r="B386" s="48">
        <v>0</v>
      </c>
      <c r="C386" s="49"/>
    </row>
    <row r="387" spans="1:3" ht="14.25">
      <c r="A387" s="51" t="s">
        <v>148</v>
      </c>
      <c r="B387" s="48">
        <v>0</v>
      </c>
      <c r="C387" s="49"/>
    </row>
    <row r="388" spans="1:3" ht="14.25">
      <c r="A388" s="51" t="s">
        <v>377</v>
      </c>
      <c r="B388" s="48">
        <v>0</v>
      </c>
      <c r="C388" s="49"/>
    </row>
    <row r="389" spans="1:3" ht="14.25">
      <c r="A389" s="51" t="s">
        <v>378</v>
      </c>
      <c r="B389" s="48">
        <v>0</v>
      </c>
      <c r="C389" s="49"/>
    </row>
    <row r="390" spans="1:3" ht="14.25">
      <c r="A390" s="51" t="s">
        <v>155</v>
      </c>
      <c r="B390" s="48">
        <v>0</v>
      </c>
      <c r="C390" s="49"/>
    </row>
    <row r="391" spans="1:3" ht="14.25">
      <c r="A391" s="51" t="s">
        <v>379</v>
      </c>
      <c r="B391" s="48">
        <v>0</v>
      </c>
      <c r="C391" s="49"/>
    </row>
    <row r="392" spans="1:3" ht="14.25">
      <c r="A392" s="50" t="s">
        <v>380</v>
      </c>
      <c r="B392" s="48">
        <f>SUM(B393:B397)</f>
        <v>0</v>
      </c>
      <c r="C392" s="49"/>
    </row>
    <row r="393" spans="1:3" ht="14.25">
      <c r="A393" s="51" t="s">
        <v>146</v>
      </c>
      <c r="B393" s="48">
        <v>0</v>
      </c>
      <c r="C393" s="49"/>
    </row>
    <row r="394" spans="1:3" ht="14.25">
      <c r="A394" s="51" t="s">
        <v>147</v>
      </c>
      <c r="B394" s="48">
        <v>0</v>
      </c>
      <c r="C394" s="49"/>
    </row>
    <row r="395" spans="1:3" ht="14.25">
      <c r="A395" s="51" t="s">
        <v>187</v>
      </c>
      <c r="B395" s="48">
        <v>0</v>
      </c>
      <c r="C395" s="49"/>
    </row>
    <row r="396" spans="1:3" ht="14.25">
      <c r="A396" s="51" t="s">
        <v>381</v>
      </c>
      <c r="B396" s="48">
        <v>0</v>
      </c>
      <c r="C396" s="49"/>
    </row>
    <row r="397" spans="1:3" ht="14.25">
      <c r="A397" s="51" t="s">
        <v>382</v>
      </c>
      <c r="B397" s="48">
        <v>0</v>
      </c>
      <c r="C397" s="49"/>
    </row>
    <row r="398" spans="1:3" ht="14.25">
      <c r="A398" s="50" t="s">
        <v>383</v>
      </c>
      <c r="B398" s="48">
        <f>SUM(B399:B400)</f>
        <v>105</v>
      </c>
      <c r="C398" s="49">
        <v>0.2916666666666667</v>
      </c>
    </row>
    <row r="399" spans="1:3" ht="14.25">
      <c r="A399" s="51" t="s">
        <v>384</v>
      </c>
      <c r="B399" s="48">
        <v>25</v>
      </c>
      <c r="C399" s="49"/>
    </row>
    <row r="400" spans="1:3" ht="14.25">
      <c r="A400" s="51" t="s">
        <v>385</v>
      </c>
      <c r="B400" s="48">
        <v>80</v>
      </c>
      <c r="C400" s="49">
        <v>0.2222222222222222</v>
      </c>
    </row>
    <row r="401" spans="1:3" ht="14.25">
      <c r="A401" s="50" t="s">
        <v>386</v>
      </c>
      <c r="B401" s="48">
        <f>SUM(B402,B407,B416,B422,B428,B432,B436,B440,B446,B453)</f>
        <v>99154</v>
      </c>
      <c r="C401" s="49">
        <v>1.0937269047067517</v>
      </c>
    </row>
    <row r="402" spans="1:3" ht="14.25">
      <c r="A402" s="50" t="s">
        <v>387</v>
      </c>
      <c r="B402" s="48">
        <f>SUM(B403:B406)</f>
        <v>1893</v>
      </c>
      <c r="C402" s="49">
        <v>1.0628860190903986</v>
      </c>
    </row>
    <row r="403" spans="1:3" ht="14.25">
      <c r="A403" s="51" t="s">
        <v>146</v>
      </c>
      <c r="B403" s="48">
        <v>475</v>
      </c>
      <c r="C403" s="49">
        <v>1.0084925690021231</v>
      </c>
    </row>
    <row r="404" spans="1:3" ht="14.25">
      <c r="A404" s="51" t="s">
        <v>147</v>
      </c>
      <c r="B404" s="48">
        <v>1418</v>
      </c>
      <c r="C404" s="49">
        <v>1.082442748091603</v>
      </c>
    </row>
    <row r="405" spans="1:3" ht="14.25">
      <c r="A405" s="51" t="s">
        <v>148</v>
      </c>
      <c r="B405" s="48"/>
      <c r="C405" s="49"/>
    </row>
    <row r="406" spans="1:3" ht="14.25">
      <c r="A406" s="51" t="s">
        <v>388</v>
      </c>
      <c r="B406" s="48">
        <v>0</v>
      </c>
      <c r="C406" s="49"/>
    </row>
    <row r="407" spans="1:3" ht="14.25">
      <c r="A407" s="50" t="s">
        <v>389</v>
      </c>
      <c r="B407" s="48">
        <f>SUM(B408:B415)</f>
        <v>91363</v>
      </c>
      <c r="C407" s="49">
        <v>1.0980601894139705</v>
      </c>
    </row>
    <row r="408" spans="1:3" ht="14.25">
      <c r="A408" s="51" t="s">
        <v>390</v>
      </c>
      <c r="B408" s="48">
        <v>5664</v>
      </c>
      <c r="C408" s="49">
        <v>1.3602305475504324</v>
      </c>
    </row>
    <row r="409" spans="1:3" ht="14.25">
      <c r="A409" s="51" t="s">
        <v>391</v>
      </c>
      <c r="B409" s="48">
        <v>32445</v>
      </c>
      <c r="C409" s="49">
        <v>0.9883331302546606</v>
      </c>
    </row>
    <row r="410" spans="1:3" ht="14.25">
      <c r="A410" s="51" t="s">
        <v>392</v>
      </c>
      <c r="B410" s="48">
        <v>18144</v>
      </c>
      <c r="C410" s="49">
        <v>1.1269565217391304</v>
      </c>
    </row>
    <row r="411" spans="1:3" ht="14.25">
      <c r="A411" s="51" t="s">
        <v>393</v>
      </c>
      <c r="B411" s="48">
        <v>18977</v>
      </c>
      <c r="C411" s="49">
        <v>1.0531076581576027</v>
      </c>
    </row>
    <row r="412" spans="1:3" ht="14.25">
      <c r="A412" s="51" t="s">
        <v>394</v>
      </c>
      <c r="B412" s="48">
        <v>0</v>
      </c>
      <c r="C412" s="49"/>
    </row>
    <row r="413" spans="1:3" ht="14.25">
      <c r="A413" s="51" t="s">
        <v>395</v>
      </c>
      <c r="C413" s="49"/>
    </row>
    <row r="414" spans="1:3" ht="14.25">
      <c r="A414" s="51" t="s">
        <v>396</v>
      </c>
      <c r="B414" s="48">
        <v>0</v>
      </c>
      <c r="C414" s="49"/>
    </row>
    <row r="415" spans="1:3" ht="14.25">
      <c r="A415" s="51" t="s">
        <v>397</v>
      </c>
      <c r="B415" s="48">
        <v>16133</v>
      </c>
      <c r="C415" s="49">
        <v>1.3341878928217004</v>
      </c>
    </row>
    <row r="416" spans="1:3" ht="14.25">
      <c r="A416" s="50" t="s">
        <v>398</v>
      </c>
      <c r="B416" s="48">
        <f>SUM(B417:B421)</f>
        <v>2083</v>
      </c>
      <c r="C416" s="49">
        <v>1.087728459530026</v>
      </c>
    </row>
    <row r="417" spans="1:3" ht="14.25">
      <c r="A417" s="51" t="s">
        <v>399</v>
      </c>
      <c r="B417" s="48">
        <v>0</v>
      </c>
      <c r="C417" s="49"/>
    </row>
    <row r="418" spans="1:3" ht="14.25">
      <c r="A418" s="51" t="s">
        <v>400</v>
      </c>
      <c r="B418" s="48">
        <v>2001</v>
      </c>
      <c r="C418" s="49">
        <v>1.0892759934676102</v>
      </c>
    </row>
    <row r="419" spans="1:3" ht="14.25">
      <c r="A419" s="51" t="s">
        <v>401</v>
      </c>
      <c r="B419" s="48">
        <v>0</v>
      </c>
      <c r="C419" s="49"/>
    </row>
    <row r="420" spans="1:3" ht="14.25">
      <c r="A420" s="51" t="s">
        <v>402</v>
      </c>
      <c r="B420" s="48">
        <v>0</v>
      </c>
      <c r="C420" s="49"/>
    </row>
    <row r="421" spans="1:3" ht="14.25">
      <c r="A421" s="51" t="s">
        <v>403</v>
      </c>
      <c r="B421" s="48">
        <v>82</v>
      </c>
      <c r="C421" s="49">
        <v>1.0512820512820513</v>
      </c>
    </row>
    <row r="422" spans="1:3" ht="14.25">
      <c r="A422" s="50" t="s">
        <v>404</v>
      </c>
      <c r="B422" s="48">
        <f>SUM(B423:B427)</f>
        <v>0</v>
      </c>
      <c r="C422" s="49"/>
    </row>
    <row r="423" spans="1:3" ht="14.25">
      <c r="A423" s="51" t="s">
        <v>405</v>
      </c>
      <c r="B423" s="48">
        <v>0</v>
      </c>
      <c r="C423" s="49"/>
    </row>
    <row r="424" spans="1:3" ht="14.25">
      <c r="A424" s="51" t="s">
        <v>406</v>
      </c>
      <c r="B424" s="48">
        <v>0</v>
      </c>
      <c r="C424" s="49"/>
    </row>
    <row r="425" spans="1:3" ht="14.25">
      <c r="A425" s="51" t="s">
        <v>407</v>
      </c>
      <c r="B425" s="48">
        <v>0</v>
      </c>
      <c r="C425" s="49"/>
    </row>
    <row r="426" spans="1:3" ht="14.25">
      <c r="A426" s="51" t="s">
        <v>408</v>
      </c>
      <c r="B426" s="48">
        <v>0</v>
      </c>
      <c r="C426" s="49"/>
    </row>
    <row r="427" spans="1:3" ht="14.25">
      <c r="A427" s="51" t="s">
        <v>409</v>
      </c>
      <c r="B427" s="48">
        <v>0</v>
      </c>
      <c r="C427" s="49"/>
    </row>
    <row r="428" spans="1:3" ht="14.25">
      <c r="A428" s="50" t="s">
        <v>410</v>
      </c>
      <c r="B428" s="48">
        <f>SUM(B429:B431)</f>
        <v>10</v>
      </c>
      <c r="C428" s="49">
        <v>1</v>
      </c>
    </row>
    <row r="429" spans="1:3" ht="14.25">
      <c r="A429" s="51" t="s">
        <v>411</v>
      </c>
      <c r="B429" s="48">
        <v>10</v>
      </c>
      <c r="C429" s="49">
        <v>1</v>
      </c>
    </row>
    <row r="430" spans="1:3" ht="14.25">
      <c r="A430" s="51" t="s">
        <v>412</v>
      </c>
      <c r="B430" s="48">
        <v>0</v>
      </c>
      <c r="C430" s="49"/>
    </row>
    <row r="431" spans="1:3" ht="14.25">
      <c r="A431" s="51" t="s">
        <v>413</v>
      </c>
      <c r="B431" s="48">
        <v>0</v>
      </c>
      <c r="C431" s="49"/>
    </row>
    <row r="432" spans="1:3" ht="14.25">
      <c r="A432" s="50" t="s">
        <v>414</v>
      </c>
      <c r="B432" s="48">
        <f>SUM(B433:B435)</f>
        <v>0</v>
      </c>
      <c r="C432" s="49"/>
    </row>
    <row r="433" spans="1:3" ht="14.25">
      <c r="A433" s="51" t="s">
        <v>415</v>
      </c>
      <c r="B433" s="48">
        <v>0</v>
      </c>
      <c r="C433" s="49"/>
    </row>
    <row r="434" spans="1:3" ht="14.25">
      <c r="A434" s="51" t="s">
        <v>416</v>
      </c>
      <c r="B434" s="48">
        <v>0</v>
      </c>
      <c r="C434" s="49"/>
    </row>
    <row r="435" spans="1:3" ht="14.25">
      <c r="A435" s="51" t="s">
        <v>417</v>
      </c>
      <c r="B435" s="48">
        <v>0</v>
      </c>
      <c r="C435" s="49"/>
    </row>
    <row r="436" spans="1:3" ht="14.25">
      <c r="A436" s="50" t="s">
        <v>418</v>
      </c>
      <c r="B436" s="48">
        <f>SUM(B437:B439)</f>
        <v>484</v>
      </c>
      <c r="C436" s="49">
        <v>0.9660678642714571</v>
      </c>
    </row>
    <row r="437" spans="1:3" ht="14.25">
      <c r="A437" s="51" t="s">
        <v>419</v>
      </c>
      <c r="B437" s="48">
        <v>473</v>
      </c>
      <c r="C437" s="49">
        <v>1.075</v>
      </c>
    </row>
    <row r="438" spans="1:3" ht="14.25">
      <c r="A438" s="51" t="s">
        <v>420</v>
      </c>
      <c r="B438" s="48">
        <v>0</v>
      </c>
      <c r="C438" s="49"/>
    </row>
    <row r="439" spans="1:3" ht="14.25">
      <c r="A439" s="51" t="s">
        <v>421</v>
      </c>
      <c r="B439" s="48">
        <v>11</v>
      </c>
      <c r="C439" s="49">
        <v>0.18032786885245902</v>
      </c>
    </row>
    <row r="440" spans="1:3" ht="14.25">
      <c r="A440" s="50" t="s">
        <v>422</v>
      </c>
      <c r="B440" s="48">
        <f>SUM(B441:B445)</f>
        <v>931</v>
      </c>
      <c r="C440" s="49">
        <v>1.0838183934807917</v>
      </c>
    </row>
    <row r="441" spans="1:3" ht="14.25">
      <c r="A441" s="51" t="s">
        <v>423</v>
      </c>
      <c r="B441" s="48">
        <v>637</v>
      </c>
      <c r="C441" s="49">
        <v>1.012718600953895</v>
      </c>
    </row>
    <row r="442" spans="1:3" ht="14.25">
      <c r="A442" s="51" t="s">
        <v>424</v>
      </c>
      <c r="B442" s="48">
        <v>294</v>
      </c>
      <c r="C442" s="49">
        <v>1.2782608695652173</v>
      </c>
    </row>
    <row r="443" spans="1:3" ht="14.25">
      <c r="A443" s="51" t="s">
        <v>425</v>
      </c>
      <c r="B443" s="48"/>
      <c r="C443" s="49"/>
    </row>
    <row r="444" spans="1:3" ht="14.25">
      <c r="A444" s="51" t="s">
        <v>426</v>
      </c>
      <c r="B444" s="48">
        <v>0</v>
      </c>
      <c r="C444" s="49"/>
    </row>
    <row r="445" spans="1:3" ht="14.25">
      <c r="A445" s="51" t="s">
        <v>427</v>
      </c>
      <c r="B445" s="48">
        <v>0</v>
      </c>
      <c r="C445" s="49"/>
    </row>
    <row r="446" spans="1:3" ht="14.25">
      <c r="A446" s="50" t="s">
        <v>428</v>
      </c>
      <c r="B446" s="48">
        <f>SUM(B447:B452)</f>
        <v>2390</v>
      </c>
      <c r="C446" s="49">
        <v>1.1727183513248283</v>
      </c>
    </row>
    <row r="447" spans="1:3" ht="14.25">
      <c r="A447" s="51" t="s">
        <v>429</v>
      </c>
      <c r="B447" s="48"/>
      <c r="C447" s="49"/>
    </row>
    <row r="448" spans="1:3" ht="14.25">
      <c r="A448" s="51" t="s">
        <v>430</v>
      </c>
      <c r="B448" s="48"/>
      <c r="C448" s="49">
        <v>0</v>
      </c>
    </row>
    <row r="449" spans="1:3" ht="14.25">
      <c r="A449" s="51" t="s">
        <v>431</v>
      </c>
      <c r="B449" s="48"/>
      <c r="C449" s="49"/>
    </row>
    <row r="450" spans="1:3" ht="14.25">
      <c r="A450" s="51" t="s">
        <v>432</v>
      </c>
      <c r="B450" s="48"/>
      <c r="C450" s="49"/>
    </row>
    <row r="451" spans="1:3" ht="14.25">
      <c r="A451" s="51" t="s">
        <v>433</v>
      </c>
      <c r="B451" s="48">
        <v>202</v>
      </c>
      <c r="C451" s="49">
        <v>1.6833333333333333</v>
      </c>
    </row>
    <row r="452" spans="1:3" ht="14.25">
      <c r="A452" s="51" t="s">
        <v>434</v>
      </c>
      <c r="B452" s="48">
        <v>2188</v>
      </c>
      <c r="C452" s="49">
        <v>1.16506922257721</v>
      </c>
    </row>
    <row r="453" spans="1:3" ht="14.25">
      <c r="A453" s="50" t="s">
        <v>435</v>
      </c>
      <c r="B453" s="48">
        <f>B454</f>
        <v>0</v>
      </c>
      <c r="C453" s="49">
        <v>0</v>
      </c>
    </row>
    <row r="454" spans="1:3" ht="14.25">
      <c r="A454" s="51" t="s">
        <v>436</v>
      </c>
      <c r="B454" s="48"/>
      <c r="C454" s="49">
        <v>0</v>
      </c>
    </row>
    <row r="455" spans="1:3" ht="14.25">
      <c r="A455" s="50" t="s">
        <v>437</v>
      </c>
      <c r="B455" s="48">
        <f>SUM(B456,B461,B469,B475,B479,B484,B489,B496,B500,B504)</f>
        <v>3664</v>
      </c>
      <c r="C455" s="49">
        <v>1.0341518487157777</v>
      </c>
    </row>
    <row r="456" spans="1:3" ht="14.25">
      <c r="A456" s="50" t="s">
        <v>438</v>
      </c>
      <c r="B456" s="48">
        <f>SUM(B457:B460)</f>
        <v>112</v>
      </c>
      <c r="C456" s="49">
        <v>0.6187845303867403</v>
      </c>
    </row>
    <row r="457" spans="1:3" ht="14.25">
      <c r="A457" s="51" t="s">
        <v>146</v>
      </c>
      <c r="B457" s="48">
        <v>107</v>
      </c>
      <c r="C457" s="49">
        <v>0.6524390243902439</v>
      </c>
    </row>
    <row r="458" spans="1:3" ht="14.25">
      <c r="A458" s="51" t="s">
        <v>147</v>
      </c>
      <c r="B458" s="48">
        <v>0</v>
      </c>
      <c r="C458" s="49">
        <v>0</v>
      </c>
    </row>
    <row r="459" spans="1:3" ht="14.25">
      <c r="A459" s="51" t="s">
        <v>148</v>
      </c>
      <c r="B459" s="48">
        <v>0</v>
      </c>
      <c r="C459" s="49"/>
    </row>
    <row r="460" spans="1:3" ht="14.25">
      <c r="A460" s="51" t="s">
        <v>439</v>
      </c>
      <c r="B460" s="48">
        <v>5</v>
      </c>
      <c r="C460" s="49">
        <v>0.5555555555555556</v>
      </c>
    </row>
    <row r="461" spans="1:3" ht="14.25">
      <c r="A461" s="50" t="s">
        <v>440</v>
      </c>
      <c r="B461" s="48">
        <f>SUM(B462:B468)</f>
        <v>0</v>
      </c>
      <c r="C461" s="49"/>
    </row>
    <row r="462" spans="1:3" ht="14.25">
      <c r="A462" s="51" t="s">
        <v>441</v>
      </c>
      <c r="B462" s="48">
        <v>0</v>
      </c>
      <c r="C462" s="49"/>
    </row>
    <row r="463" spans="1:3" ht="14.25">
      <c r="A463" s="51" t="s">
        <v>442</v>
      </c>
      <c r="B463" s="48">
        <v>0</v>
      </c>
      <c r="C463" s="49"/>
    </row>
    <row r="464" spans="1:3" ht="14.25">
      <c r="A464" s="51" t="s">
        <v>443</v>
      </c>
      <c r="B464" s="48">
        <v>0</v>
      </c>
      <c r="C464" s="49"/>
    </row>
    <row r="465" spans="1:3" ht="14.25">
      <c r="A465" s="51" t="s">
        <v>444</v>
      </c>
      <c r="B465" s="48">
        <v>0</v>
      </c>
      <c r="C465" s="49"/>
    </row>
    <row r="466" spans="1:3" ht="14.25">
      <c r="A466" s="51" t="s">
        <v>445</v>
      </c>
      <c r="B466" s="48">
        <v>0</v>
      </c>
      <c r="C466" s="49"/>
    </row>
    <row r="467" spans="1:3" ht="14.25">
      <c r="A467" s="51" t="s">
        <v>446</v>
      </c>
      <c r="B467" s="48">
        <v>0</v>
      </c>
      <c r="C467" s="49"/>
    </row>
    <row r="468" spans="1:3" ht="14.25">
      <c r="A468" s="51" t="s">
        <v>447</v>
      </c>
      <c r="B468" s="48">
        <v>0</v>
      </c>
      <c r="C468" s="49"/>
    </row>
    <row r="469" spans="1:3" ht="14.25">
      <c r="A469" s="50" t="s">
        <v>448</v>
      </c>
      <c r="B469" s="48">
        <f>SUM(B470:B474)</f>
        <v>30</v>
      </c>
      <c r="C469" s="49">
        <v>0.16216216216216217</v>
      </c>
    </row>
    <row r="470" spans="1:3" ht="14.25">
      <c r="A470" s="51" t="s">
        <v>441</v>
      </c>
      <c r="B470" s="48">
        <v>0</v>
      </c>
      <c r="C470" s="49"/>
    </row>
    <row r="471" spans="1:3" ht="14.25">
      <c r="A471" s="51" t="s">
        <v>449</v>
      </c>
      <c r="B471" s="48"/>
      <c r="C471" s="49">
        <v>0</v>
      </c>
    </row>
    <row r="472" spans="1:3" ht="14.25">
      <c r="A472" s="51" t="s">
        <v>450</v>
      </c>
      <c r="B472" s="48">
        <v>30</v>
      </c>
      <c r="C472" s="49">
        <v>0.18181818181818182</v>
      </c>
    </row>
    <row r="473" spans="1:3" ht="14.25">
      <c r="A473" s="51" t="s">
        <v>451</v>
      </c>
      <c r="B473" s="48"/>
      <c r="C473" s="49"/>
    </row>
    <row r="474" spans="1:3" ht="14.25">
      <c r="A474" s="51" t="s">
        <v>452</v>
      </c>
      <c r="B474" s="48">
        <v>0</v>
      </c>
      <c r="C474" s="49"/>
    </row>
    <row r="475" spans="1:3" ht="14.25">
      <c r="A475" s="50" t="s">
        <v>453</v>
      </c>
      <c r="B475" s="48">
        <f>SUM(B476:B478)</f>
        <v>2998</v>
      </c>
      <c r="C475" s="49">
        <v>1.0772547610492273</v>
      </c>
    </row>
    <row r="476" spans="1:3" ht="14.25">
      <c r="A476" s="51" t="s">
        <v>441</v>
      </c>
      <c r="B476" s="48">
        <v>0</v>
      </c>
      <c r="C476" s="49"/>
    </row>
    <row r="477" spans="1:3" ht="14.25">
      <c r="A477" s="51" t="s">
        <v>454</v>
      </c>
      <c r="B477" s="48">
        <v>40</v>
      </c>
      <c r="C477" s="49"/>
    </row>
    <row r="478" spans="1:3" ht="14.25">
      <c r="A478" s="51" t="s">
        <v>455</v>
      </c>
      <c r="B478" s="48">
        <v>2958</v>
      </c>
      <c r="C478" s="49">
        <v>1.0628817822493712</v>
      </c>
    </row>
    <row r="479" spans="1:3" ht="14.25">
      <c r="A479" s="50" t="s">
        <v>456</v>
      </c>
      <c r="B479" s="48">
        <f>SUM(B480:B483)</f>
        <v>53</v>
      </c>
      <c r="C479" s="49">
        <v>2.65</v>
      </c>
    </row>
    <row r="480" spans="1:3" ht="14.25">
      <c r="A480" s="51" t="s">
        <v>441</v>
      </c>
      <c r="B480" s="48">
        <v>0</v>
      </c>
      <c r="C480" s="49"/>
    </row>
    <row r="481" spans="1:3" ht="14.25">
      <c r="A481" s="51" t="s">
        <v>457</v>
      </c>
      <c r="B481" s="48">
        <v>53</v>
      </c>
      <c r="C481" s="49"/>
    </row>
    <row r="482" spans="1:3" ht="14.25">
      <c r="A482" s="51" t="s">
        <v>458</v>
      </c>
      <c r="B482" s="48">
        <v>0</v>
      </c>
      <c r="C482" s="49"/>
    </row>
    <row r="483" spans="1:3" ht="14.25">
      <c r="A483" s="51" t="s">
        <v>459</v>
      </c>
      <c r="B483" s="48"/>
      <c r="C483" s="49">
        <v>0</v>
      </c>
    </row>
    <row r="484" spans="1:3" ht="14.25">
      <c r="A484" s="50" t="s">
        <v>460</v>
      </c>
      <c r="B484" s="48">
        <f>SUM(B485:B488)</f>
        <v>0</v>
      </c>
      <c r="C484" s="49"/>
    </row>
    <row r="485" spans="1:3" ht="14.25">
      <c r="A485" s="51" t="s">
        <v>461</v>
      </c>
      <c r="B485" s="48">
        <v>0</v>
      </c>
      <c r="C485" s="49"/>
    </row>
    <row r="486" spans="1:3" ht="14.25">
      <c r="A486" s="51" t="s">
        <v>462</v>
      </c>
      <c r="B486" s="48">
        <v>0</v>
      </c>
      <c r="C486" s="49"/>
    </row>
    <row r="487" spans="1:3" ht="14.25">
      <c r="A487" s="51" t="s">
        <v>463</v>
      </c>
      <c r="B487" s="48">
        <v>0</v>
      </c>
      <c r="C487" s="49"/>
    </row>
    <row r="488" spans="1:3" ht="14.25">
      <c r="A488" s="51" t="s">
        <v>464</v>
      </c>
      <c r="B488" s="48">
        <v>0</v>
      </c>
      <c r="C488" s="49"/>
    </row>
    <row r="489" spans="1:3" ht="14.25">
      <c r="A489" s="50" t="s">
        <v>465</v>
      </c>
      <c r="B489" s="48">
        <f>SUM(B490:B495)</f>
        <v>328</v>
      </c>
      <c r="C489" s="49">
        <v>0.9939393939393939</v>
      </c>
    </row>
    <row r="490" spans="1:3" ht="14.25">
      <c r="A490" s="51" t="s">
        <v>441</v>
      </c>
      <c r="B490" s="48">
        <v>143</v>
      </c>
      <c r="C490" s="49">
        <v>1.0141843971631206</v>
      </c>
    </row>
    <row r="491" spans="1:3" ht="14.25">
      <c r="A491" s="51" t="s">
        <v>466</v>
      </c>
      <c r="B491" s="48">
        <v>118</v>
      </c>
      <c r="C491" s="49">
        <v>0.9291338582677166</v>
      </c>
    </row>
    <row r="492" spans="1:3" ht="14.25">
      <c r="A492" s="51" t="s">
        <v>467</v>
      </c>
      <c r="B492" s="48">
        <v>20</v>
      </c>
      <c r="C492" s="49">
        <v>2</v>
      </c>
    </row>
    <row r="493" spans="1:3" ht="14.25">
      <c r="A493" s="51" t="s">
        <v>468</v>
      </c>
      <c r="B493" s="48">
        <v>11</v>
      </c>
      <c r="C493" s="49">
        <v>1</v>
      </c>
    </row>
    <row r="494" spans="1:3" ht="14.25">
      <c r="A494" s="51" t="s">
        <v>469</v>
      </c>
      <c r="B494" s="48">
        <v>10</v>
      </c>
      <c r="C494" s="49">
        <v>1.6666666666666667</v>
      </c>
    </row>
    <row r="495" spans="1:3" ht="14.25">
      <c r="A495" s="51" t="s">
        <v>470</v>
      </c>
      <c r="B495" s="48">
        <v>26</v>
      </c>
      <c r="C495" s="49">
        <v>0.7428571428571429</v>
      </c>
    </row>
    <row r="496" spans="1:3" ht="14.25">
      <c r="A496" s="50" t="s">
        <v>471</v>
      </c>
      <c r="B496" s="48">
        <f>SUM(B497:B499)</f>
        <v>0</v>
      </c>
      <c r="C496" s="49"/>
    </row>
    <row r="497" spans="1:3" ht="14.25">
      <c r="A497" s="51" t="s">
        <v>472</v>
      </c>
      <c r="B497" s="48">
        <v>0</v>
      </c>
      <c r="C497" s="49"/>
    </row>
    <row r="498" spans="1:3" ht="14.25">
      <c r="A498" s="51" t="s">
        <v>473</v>
      </c>
      <c r="B498" s="48">
        <v>0</v>
      </c>
      <c r="C498" s="49"/>
    </row>
    <row r="499" spans="1:3" ht="14.25">
      <c r="A499" s="51" t="s">
        <v>474</v>
      </c>
      <c r="B499" s="48">
        <v>0</v>
      </c>
      <c r="C499" s="49"/>
    </row>
    <row r="500" spans="1:3" ht="14.25">
      <c r="A500" s="50" t="s">
        <v>475</v>
      </c>
      <c r="B500" s="48">
        <f>B501+B502</f>
        <v>0</v>
      </c>
      <c r="C500" s="49"/>
    </row>
    <row r="501" spans="1:3" ht="14.25">
      <c r="A501" s="51" t="s">
        <v>476</v>
      </c>
      <c r="B501" s="48">
        <v>0</v>
      </c>
      <c r="C501" s="49"/>
    </row>
    <row r="502" spans="1:3" ht="14.25">
      <c r="A502" s="51" t="s">
        <v>477</v>
      </c>
      <c r="B502" s="48">
        <v>0</v>
      </c>
      <c r="C502" s="49"/>
    </row>
    <row r="503" spans="1:3" ht="14.25">
      <c r="A503" s="51" t="s">
        <v>478</v>
      </c>
      <c r="B503" s="48"/>
      <c r="C503" s="49"/>
    </row>
    <row r="504" spans="1:3" ht="14.25">
      <c r="A504" s="50" t="s">
        <v>479</v>
      </c>
      <c r="B504" s="48">
        <f>SUM(B505:B508)</f>
        <v>143</v>
      </c>
      <c r="C504" s="49">
        <v>3.25</v>
      </c>
    </row>
    <row r="505" spans="1:3" ht="14.25">
      <c r="A505" s="51" t="s">
        <v>480</v>
      </c>
      <c r="B505" s="48">
        <v>0</v>
      </c>
      <c r="C505" s="49"/>
    </row>
    <row r="506" spans="1:3" ht="14.25">
      <c r="A506" s="51" t="s">
        <v>481</v>
      </c>
      <c r="B506" s="48">
        <v>0</v>
      </c>
      <c r="C506" s="49"/>
    </row>
    <row r="507" spans="1:3" ht="14.25">
      <c r="A507" s="51" t="s">
        <v>482</v>
      </c>
      <c r="B507" s="48">
        <v>0</v>
      </c>
      <c r="C507" s="49"/>
    </row>
    <row r="508" spans="1:3" ht="14.25">
      <c r="A508" s="51" t="s">
        <v>483</v>
      </c>
      <c r="B508" s="48">
        <v>143</v>
      </c>
      <c r="C508" s="49">
        <v>3.25</v>
      </c>
    </row>
    <row r="509" spans="1:3" ht="14.25">
      <c r="A509" s="50" t="s">
        <v>484</v>
      </c>
      <c r="B509" s="48">
        <f>SUM(B510,B526,B534,B545,B554,B562)</f>
        <v>6111</v>
      </c>
      <c r="C509" s="49">
        <v>1.190763834762276</v>
      </c>
    </row>
    <row r="510" spans="1:3" ht="14.25">
      <c r="A510" s="50" t="s">
        <v>485</v>
      </c>
      <c r="B510" s="48">
        <f>SUM(B511:B525)</f>
        <v>2284</v>
      </c>
      <c r="C510" s="49">
        <v>0.7567925778661365</v>
      </c>
    </row>
    <row r="511" spans="1:3" ht="14.25">
      <c r="A511" s="51" t="s">
        <v>146</v>
      </c>
      <c r="B511" s="48">
        <v>335</v>
      </c>
      <c r="C511" s="49">
        <v>0.9029649595687331</v>
      </c>
    </row>
    <row r="512" spans="1:3" ht="14.25">
      <c r="A512" s="51" t="s">
        <v>147</v>
      </c>
      <c r="B512" s="48">
        <v>31</v>
      </c>
      <c r="C512" s="49">
        <v>5.166666666666667</v>
      </c>
    </row>
    <row r="513" spans="1:3" ht="14.25">
      <c r="A513" s="51" t="s">
        <v>148</v>
      </c>
      <c r="B513" s="48">
        <v>0</v>
      </c>
      <c r="C513" s="49"/>
    </row>
    <row r="514" spans="1:3" ht="14.25">
      <c r="A514" s="51" t="s">
        <v>486</v>
      </c>
      <c r="B514" s="48">
        <v>219</v>
      </c>
      <c r="C514" s="49">
        <v>0.8423076923076923</v>
      </c>
    </row>
    <row r="515" spans="1:3" ht="14.25">
      <c r="A515" s="51" t="s">
        <v>487</v>
      </c>
      <c r="B515" s="48">
        <v>0</v>
      </c>
      <c r="C515" s="49"/>
    </row>
    <row r="516" spans="1:3" ht="14.25">
      <c r="A516" s="51" t="s">
        <v>488</v>
      </c>
      <c r="B516" s="48">
        <v>0</v>
      </c>
      <c r="C516" s="49"/>
    </row>
    <row r="517" spans="1:3" ht="14.25">
      <c r="A517" s="51" t="s">
        <v>489</v>
      </c>
      <c r="B517" s="48">
        <v>36</v>
      </c>
      <c r="C517" s="49">
        <v>0.8780487804878049</v>
      </c>
    </row>
    <row r="518" spans="1:3" ht="14.25">
      <c r="A518" s="51" t="s">
        <v>490</v>
      </c>
      <c r="B518" s="48">
        <v>0</v>
      </c>
      <c r="C518" s="49"/>
    </row>
    <row r="519" spans="1:3" ht="14.25">
      <c r="A519" s="51" t="s">
        <v>491</v>
      </c>
      <c r="B519" s="48">
        <v>262</v>
      </c>
      <c r="C519" s="49">
        <v>0.5995423340961098</v>
      </c>
    </row>
    <row r="520" spans="1:3" ht="14.25">
      <c r="A520" s="51" t="s">
        <v>492</v>
      </c>
      <c r="B520" s="48">
        <v>0</v>
      </c>
      <c r="C520" s="49"/>
    </row>
    <row r="521" spans="1:3" ht="14.25">
      <c r="A521" s="51" t="s">
        <v>493</v>
      </c>
      <c r="B521" s="48">
        <v>55</v>
      </c>
      <c r="C521" s="49">
        <v>0.7857142857142857</v>
      </c>
    </row>
    <row r="522" spans="1:3" ht="14.25">
      <c r="A522" s="51" t="s">
        <v>494</v>
      </c>
      <c r="B522" s="48">
        <v>4</v>
      </c>
      <c r="C522" s="49">
        <v>1</v>
      </c>
    </row>
    <row r="523" spans="1:3" ht="14.25">
      <c r="A523" s="51" t="s">
        <v>495</v>
      </c>
      <c r="B523" s="48">
        <v>10</v>
      </c>
      <c r="C523" s="49">
        <v>0.09090909090909091</v>
      </c>
    </row>
    <row r="524" spans="1:3" ht="14.25">
      <c r="A524" s="51" t="s">
        <v>496</v>
      </c>
      <c r="B524" s="48">
        <v>70</v>
      </c>
      <c r="C524" s="49">
        <v>1</v>
      </c>
    </row>
    <row r="525" spans="1:3" ht="14.25">
      <c r="A525" s="51" t="s">
        <v>497</v>
      </c>
      <c r="B525" s="48">
        <v>1262</v>
      </c>
      <c r="C525" s="49">
        <v>0.7653123104912067</v>
      </c>
    </row>
    <row r="526" spans="1:3" ht="14.25">
      <c r="A526" s="50" t="s">
        <v>498</v>
      </c>
      <c r="B526" s="48">
        <f>SUM(B527:B533)</f>
        <v>935</v>
      </c>
      <c r="C526" s="49">
        <v>2.7827380952380953</v>
      </c>
    </row>
    <row r="527" spans="1:3" ht="14.25">
      <c r="A527" s="51" t="s">
        <v>146</v>
      </c>
      <c r="B527" s="48">
        <v>0</v>
      </c>
      <c r="C527" s="49"/>
    </row>
    <row r="528" spans="1:3" ht="14.25">
      <c r="A528" s="51" t="s">
        <v>147</v>
      </c>
      <c r="B528" s="48">
        <v>0</v>
      </c>
      <c r="C528" s="49"/>
    </row>
    <row r="529" spans="1:3" ht="14.25">
      <c r="A529" s="51" t="s">
        <v>148</v>
      </c>
      <c r="B529" s="48">
        <v>0</v>
      </c>
      <c r="C529" s="49"/>
    </row>
    <row r="530" spans="1:3" ht="14.25">
      <c r="A530" s="51" t="s">
        <v>499</v>
      </c>
      <c r="B530" s="48">
        <v>760</v>
      </c>
      <c r="C530" s="49">
        <v>2.900763358778626</v>
      </c>
    </row>
    <row r="531" spans="1:3" ht="14.25">
      <c r="A531" s="51" t="s">
        <v>500</v>
      </c>
      <c r="B531" s="48">
        <v>65</v>
      </c>
      <c r="C531" s="49">
        <v>0.8783783783783784</v>
      </c>
    </row>
    <row r="532" spans="1:3" ht="14.25">
      <c r="A532" s="51" t="s">
        <v>501</v>
      </c>
      <c r="B532" s="48">
        <v>0</v>
      </c>
      <c r="C532" s="49"/>
    </row>
    <row r="533" spans="1:3" ht="14.25">
      <c r="A533" s="51" t="s">
        <v>502</v>
      </c>
      <c r="B533" s="48">
        <v>110</v>
      </c>
      <c r="C533" s="49"/>
    </row>
    <row r="534" spans="1:3" ht="14.25">
      <c r="A534" s="50" t="s">
        <v>503</v>
      </c>
      <c r="B534" s="48">
        <f>SUM(B535:B544)</f>
        <v>674</v>
      </c>
      <c r="C534" s="49">
        <v>1.1270903010033444</v>
      </c>
    </row>
    <row r="535" spans="1:3" ht="14.25">
      <c r="A535" s="51" t="s">
        <v>146</v>
      </c>
      <c r="B535" s="51">
        <v>0</v>
      </c>
      <c r="C535" s="49"/>
    </row>
    <row r="536" spans="1:3" ht="14.25">
      <c r="A536" s="51" t="s">
        <v>147</v>
      </c>
      <c r="B536" s="51">
        <v>0</v>
      </c>
      <c r="C536" s="49"/>
    </row>
    <row r="537" spans="1:3" ht="14.25">
      <c r="A537" s="51" t="s">
        <v>148</v>
      </c>
      <c r="B537" s="51">
        <v>0</v>
      </c>
      <c r="C537" s="49"/>
    </row>
    <row r="538" spans="1:3" ht="14.25">
      <c r="A538" s="51" t="s">
        <v>504</v>
      </c>
      <c r="B538" s="48">
        <v>0</v>
      </c>
      <c r="C538" s="49"/>
    </row>
    <row r="539" spans="1:3" ht="14.25">
      <c r="A539" s="51" t="s">
        <v>505</v>
      </c>
      <c r="B539" s="48">
        <v>2</v>
      </c>
      <c r="C539" s="49">
        <v>1</v>
      </c>
    </row>
    <row r="540" spans="1:3" ht="14.25">
      <c r="A540" s="51" t="s">
        <v>506</v>
      </c>
      <c r="B540" s="48">
        <v>22</v>
      </c>
      <c r="C540" s="49">
        <v>1</v>
      </c>
    </row>
    <row r="541" spans="1:3" ht="14.25">
      <c r="A541" s="51" t="s">
        <v>507</v>
      </c>
      <c r="B541" s="48">
        <v>19</v>
      </c>
      <c r="C541" s="49">
        <v>1</v>
      </c>
    </row>
    <row r="542" spans="1:3" ht="14.25">
      <c r="A542" s="51" t="s">
        <v>508</v>
      </c>
      <c r="B542" s="48">
        <v>339</v>
      </c>
      <c r="C542" s="49">
        <v>0.6266173752310537</v>
      </c>
    </row>
    <row r="543" spans="1:3" ht="14.25">
      <c r="A543" s="51" t="s">
        <v>509</v>
      </c>
      <c r="B543" s="48">
        <v>0</v>
      </c>
      <c r="C543" s="49"/>
    </row>
    <row r="544" spans="1:3" ht="14.25">
      <c r="A544" s="51" t="s">
        <v>510</v>
      </c>
      <c r="B544" s="48">
        <v>292</v>
      </c>
      <c r="C544" s="49">
        <v>20.857142857142858</v>
      </c>
    </row>
    <row r="545" spans="1:3" ht="14.25">
      <c r="A545" s="31" t="s">
        <v>511</v>
      </c>
      <c r="B545" s="48">
        <f>SUM(B546:B553)</f>
        <v>102</v>
      </c>
      <c r="C545" s="49">
        <v>0.9532710280373832</v>
      </c>
    </row>
    <row r="546" spans="1:3" ht="14.25">
      <c r="A546" s="30" t="s">
        <v>146</v>
      </c>
      <c r="B546" s="48">
        <v>0</v>
      </c>
      <c r="C546" s="49"/>
    </row>
    <row r="547" spans="1:3" ht="14.25">
      <c r="A547" s="30" t="s">
        <v>147</v>
      </c>
      <c r="B547" s="48">
        <v>0</v>
      </c>
      <c r="C547" s="49"/>
    </row>
    <row r="548" spans="1:3" ht="14.25">
      <c r="A548" s="30" t="s">
        <v>148</v>
      </c>
      <c r="B548" s="48">
        <v>0</v>
      </c>
      <c r="C548" s="49"/>
    </row>
    <row r="549" spans="1:3" ht="14.25">
      <c r="A549" s="30" t="s">
        <v>512</v>
      </c>
      <c r="B549" s="48">
        <v>0</v>
      </c>
      <c r="C549" s="49"/>
    </row>
    <row r="550" spans="1:3" ht="14.25">
      <c r="A550" s="30" t="s">
        <v>513</v>
      </c>
      <c r="B550" s="48">
        <v>0</v>
      </c>
      <c r="C550" s="49"/>
    </row>
    <row r="551" spans="1:3" ht="14.25">
      <c r="A551" s="30" t="s">
        <v>514</v>
      </c>
      <c r="B551" s="48">
        <v>0</v>
      </c>
      <c r="C551" s="49"/>
    </row>
    <row r="552" spans="1:3" ht="14.25">
      <c r="A552" s="30" t="s">
        <v>515</v>
      </c>
      <c r="B552" s="48">
        <v>102</v>
      </c>
      <c r="C552" s="49">
        <v>0.9532710280373832</v>
      </c>
    </row>
    <row r="553" spans="1:3" ht="14.25">
      <c r="A553" s="30" t="s">
        <v>516</v>
      </c>
      <c r="B553" s="48">
        <v>0</v>
      </c>
      <c r="C553" s="49"/>
    </row>
    <row r="554" spans="1:3" ht="14.25">
      <c r="A554" s="31" t="s">
        <v>517</v>
      </c>
      <c r="B554" s="48">
        <f>SUM(B555:B561)</f>
        <v>1225</v>
      </c>
      <c r="C554" s="49">
        <v>1.5389447236180904</v>
      </c>
    </row>
    <row r="555" spans="1:3" ht="14.25">
      <c r="A555" s="30" t="s">
        <v>146</v>
      </c>
      <c r="B555" s="48">
        <v>0</v>
      </c>
      <c r="C555" s="49"/>
    </row>
    <row r="556" spans="1:3" ht="14.25">
      <c r="A556" s="30" t="s">
        <v>147</v>
      </c>
      <c r="B556" s="48">
        <v>0</v>
      </c>
      <c r="C556" s="49"/>
    </row>
    <row r="557" spans="1:3" ht="14.25">
      <c r="A557" s="30" t="s">
        <v>148</v>
      </c>
      <c r="B557" s="48"/>
      <c r="C557" s="49"/>
    </row>
    <row r="558" spans="1:3" ht="14.25">
      <c r="A558" s="30" t="s">
        <v>518</v>
      </c>
      <c r="B558" s="48">
        <v>1192</v>
      </c>
      <c r="C558" s="49">
        <v>1.5788079470198675</v>
      </c>
    </row>
    <row r="559" spans="1:3" ht="14.25">
      <c r="A559" s="30" t="s">
        <v>519</v>
      </c>
      <c r="B559" s="48">
        <v>0</v>
      </c>
      <c r="C559" s="49"/>
    </row>
    <row r="560" spans="1:3" ht="14.25">
      <c r="A560" s="30" t="s">
        <v>520</v>
      </c>
      <c r="B560" s="48"/>
      <c r="C560" s="49"/>
    </row>
    <row r="561" spans="1:3" ht="14.25">
      <c r="A561" s="30" t="s">
        <v>521</v>
      </c>
      <c r="B561" s="48">
        <v>33</v>
      </c>
      <c r="C561" s="49">
        <v>0.8048780487804879</v>
      </c>
    </row>
    <row r="562" spans="1:3" ht="14.25">
      <c r="A562" s="50" t="s">
        <v>522</v>
      </c>
      <c r="B562" s="48">
        <f>SUM(B563:B565)</f>
        <v>891</v>
      </c>
      <c r="C562" s="49">
        <v>3.216606498194946</v>
      </c>
    </row>
    <row r="563" spans="1:3" ht="14.25">
      <c r="A563" s="51" t="s">
        <v>523</v>
      </c>
      <c r="B563" s="48">
        <v>41</v>
      </c>
      <c r="C563" s="49">
        <v>1.1714285714285715</v>
      </c>
    </row>
    <row r="564" spans="1:3" ht="14.25">
      <c r="A564" s="51" t="s">
        <v>524</v>
      </c>
      <c r="B564" s="48">
        <v>7</v>
      </c>
      <c r="C564" s="49">
        <v>0.043478260869565216</v>
      </c>
    </row>
    <row r="565" spans="1:3" ht="14.25">
      <c r="A565" s="51" t="s">
        <v>525</v>
      </c>
      <c r="B565" s="48">
        <v>843</v>
      </c>
      <c r="C565" s="49">
        <v>10.407407407407407</v>
      </c>
    </row>
    <row r="566" spans="1:3" ht="14.25">
      <c r="A566" s="50" t="s">
        <v>526</v>
      </c>
      <c r="B566" s="48">
        <f>SUM(B567,B586,B594,B596,B604,B608,B618,B626,B633,B641,B650,B655,B658,B661,B664,B667,B670,B674,B679,B687,B690)</f>
        <v>52105</v>
      </c>
      <c r="C566" s="49">
        <v>0.8970011017766147</v>
      </c>
    </row>
    <row r="567" spans="1:3" ht="14.25">
      <c r="A567" s="50" t="s">
        <v>527</v>
      </c>
      <c r="B567" s="48">
        <f>SUM(B568:B585)</f>
        <v>1285</v>
      </c>
      <c r="C567" s="49">
        <v>1.344142259414226</v>
      </c>
    </row>
    <row r="568" spans="1:3" ht="14.25">
      <c r="A568" s="51" t="s">
        <v>146</v>
      </c>
      <c r="B568" s="48">
        <v>337</v>
      </c>
      <c r="C568" s="49">
        <v>0.9387186629526463</v>
      </c>
    </row>
    <row r="569" spans="1:3" ht="14.25">
      <c r="A569" s="51" t="s">
        <v>147</v>
      </c>
      <c r="B569" s="48">
        <v>147</v>
      </c>
      <c r="C569" s="49">
        <v>0.7538461538461538</v>
      </c>
    </row>
    <row r="570" spans="1:3" ht="14.25">
      <c r="A570" s="51" t="s">
        <v>148</v>
      </c>
      <c r="B570" s="48"/>
      <c r="C570" s="49"/>
    </row>
    <row r="571" spans="1:3" ht="14.25">
      <c r="A571" s="51" t="s">
        <v>528</v>
      </c>
      <c r="B571" s="48">
        <v>30</v>
      </c>
      <c r="C571" s="49">
        <v>1.5</v>
      </c>
    </row>
    <row r="572" spans="1:3" ht="14.25">
      <c r="A572" s="51" t="s">
        <v>529</v>
      </c>
      <c r="B572" s="48">
        <v>12</v>
      </c>
      <c r="C572" s="49">
        <v>1</v>
      </c>
    </row>
    <row r="573" spans="1:3" ht="14.25">
      <c r="A573" s="51" t="s">
        <v>530</v>
      </c>
      <c r="B573" s="48"/>
      <c r="C573" s="49"/>
    </row>
    <row r="574" spans="1:3" ht="14.25">
      <c r="A574" s="51" t="s">
        <v>531</v>
      </c>
      <c r="B574" s="48">
        <v>15</v>
      </c>
      <c r="C574" s="49">
        <v>0.22388059701492538</v>
      </c>
    </row>
    <row r="575" spans="1:3" ht="14.25">
      <c r="A575" s="51" t="s">
        <v>187</v>
      </c>
      <c r="B575" s="48"/>
      <c r="C575" s="49"/>
    </row>
    <row r="576" spans="1:3" ht="14.25">
      <c r="A576" s="51" t="s">
        <v>532</v>
      </c>
      <c r="B576" s="48">
        <v>311</v>
      </c>
      <c r="C576" s="49">
        <v>1.0687285223367697</v>
      </c>
    </row>
    <row r="577" spans="1:3" ht="14.25">
      <c r="A577" s="51" t="s">
        <v>533</v>
      </c>
      <c r="B577" s="48"/>
      <c r="C577" s="49"/>
    </row>
    <row r="578" spans="1:3" ht="14.25">
      <c r="A578" s="51" t="s">
        <v>534</v>
      </c>
      <c r="B578" s="48"/>
      <c r="C578" s="49"/>
    </row>
    <row r="579" spans="1:3" ht="14.25">
      <c r="A579" s="51" t="s">
        <v>535</v>
      </c>
      <c r="B579" s="48">
        <v>12</v>
      </c>
      <c r="C579" s="49">
        <v>1</v>
      </c>
    </row>
    <row r="580" spans="1:3" ht="14.25">
      <c r="A580" s="51" t="s">
        <v>210</v>
      </c>
      <c r="B580" s="48">
        <v>0</v>
      </c>
      <c r="C580" s="49"/>
    </row>
    <row r="581" spans="1:3" ht="14.25">
      <c r="A581" s="51" t="s">
        <v>211</v>
      </c>
      <c r="B581" s="48">
        <v>0</v>
      </c>
      <c r="C581" s="49"/>
    </row>
    <row r="582" spans="1:3" ht="14.25">
      <c r="A582" s="51" t="s">
        <v>212</v>
      </c>
      <c r="B582" s="48">
        <v>0</v>
      </c>
      <c r="C582" s="49"/>
    </row>
    <row r="583" spans="1:3" ht="14.25">
      <c r="A583" s="51" t="s">
        <v>213</v>
      </c>
      <c r="B583" s="48">
        <v>386</v>
      </c>
      <c r="C583" s="49"/>
    </row>
    <row r="584" spans="1:3" ht="14.25">
      <c r="A584" s="51" t="s">
        <v>155</v>
      </c>
      <c r="B584" s="48">
        <v>0</v>
      </c>
      <c r="C584" s="49"/>
    </row>
    <row r="585" spans="1:3" ht="14.25">
      <c r="A585" s="51" t="s">
        <v>536</v>
      </c>
      <c r="B585" s="48">
        <v>35</v>
      </c>
      <c r="C585" s="49"/>
    </row>
    <row r="586" spans="1:3" ht="14.25">
      <c r="A586" s="50" t="s">
        <v>537</v>
      </c>
      <c r="B586" s="48">
        <f>SUM(B587:B593)</f>
        <v>870</v>
      </c>
      <c r="C586" s="49">
        <v>1.3636363636363635</v>
      </c>
    </row>
    <row r="587" spans="1:3" ht="14.25">
      <c r="A587" s="51" t="s">
        <v>146</v>
      </c>
      <c r="B587" s="48">
        <v>192</v>
      </c>
      <c r="C587" s="49">
        <v>1.032258064516129</v>
      </c>
    </row>
    <row r="588" spans="1:3" ht="14.25">
      <c r="A588" s="51" t="s">
        <v>147</v>
      </c>
      <c r="B588" s="48">
        <v>163</v>
      </c>
      <c r="C588" s="49">
        <v>1.5233644859813085</v>
      </c>
    </row>
    <row r="589" spans="1:3" ht="14.25">
      <c r="A589" s="51" t="s">
        <v>148</v>
      </c>
      <c r="B589" s="48">
        <v>0</v>
      </c>
      <c r="C589" s="49"/>
    </row>
    <row r="590" spans="1:3" ht="14.25">
      <c r="A590" s="51" t="s">
        <v>538</v>
      </c>
      <c r="B590" s="48">
        <v>35</v>
      </c>
      <c r="C590" s="49">
        <v>1.1666666666666667</v>
      </c>
    </row>
    <row r="591" spans="1:3" ht="14.25">
      <c r="A591" s="51" t="s">
        <v>539</v>
      </c>
      <c r="B591" s="48">
        <v>22</v>
      </c>
      <c r="C591" s="49"/>
    </row>
    <row r="592" spans="1:3" ht="14.25">
      <c r="A592" s="51" t="s">
        <v>540</v>
      </c>
      <c r="B592" s="48">
        <v>132</v>
      </c>
      <c r="C592" s="49">
        <v>0.8918918918918919</v>
      </c>
    </row>
    <row r="593" spans="1:3" ht="14.25">
      <c r="A593" s="51" t="s">
        <v>541</v>
      </c>
      <c r="B593" s="48">
        <v>326</v>
      </c>
      <c r="C593" s="49">
        <v>1.9520958083832336</v>
      </c>
    </row>
    <row r="594" spans="1:3" ht="14.25">
      <c r="A594" s="50" t="s">
        <v>542</v>
      </c>
      <c r="B594" s="48">
        <f>B595</f>
        <v>0</v>
      </c>
      <c r="C594" s="49"/>
    </row>
    <row r="595" spans="1:3" ht="14.25">
      <c r="A595" s="51" t="s">
        <v>543</v>
      </c>
      <c r="B595" s="48">
        <v>0</v>
      </c>
      <c r="C595" s="49"/>
    </row>
    <row r="596" spans="1:3" ht="14.25">
      <c r="A596" s="50" t="s">
        <v>544</v>
      </c>
      <c r="B596" s="48">
        <f>SUM(B597:B603)</f>
        <v>19012</v>
      </c>
      <c r="C596" s="49">
        <v>0.7462417082074028</v>
      </c>
    </row>
    <row r="597" spans="1:3" ht="14.25">
      <c r="A597" s="51" t="s">
        <v>545</v>
      </c>
      <c r="B597" s="48">
        <v>115</v>
      </c>
      <c r="C597" s="49">
        <v>0.7012195121951219</v>
      </c>
    </row>
    <row r="598" spans="1:3" ht="14.25">
      <c r="A598" s="51" t="s">
        <v>546</v>
      </c>
      <c r="B598" s="48">
        <v>2800</v>
      </c>
      <c r="C598" s="49">
        <v>0.793425899688297</v>
      </c>
    </row>
    <row r="599" spans="1:3" ht="14.25">
      <c r="A599" s="51" t="s">
        <v>547</v>
      </c>
      <c r="B599" s="48">
        <v>0</v>
      </c>
      <c r="C599" s="49"/>
    </row>
    <row r="600" spans="1:3" ht="14.25">
      <c r="A600" s="51" t="s">
        <v>548</v>
      </c>
      <c r="B600" s="48">
        <v>0</v>
      </c>
      <c r="C600" s="49"/>
    </row>
    <row r="601" spans="1:3" ht="14.25">
      <c r="A601" s="51" t="s">
        <v>549</v>
      </c>
      <c r="B601" s="48">
        <v>1159</v>
      </c>
      <c r="C601" s="49">
        <v>0.920571882446386</v>
      </c>
    </row>
    <row r="602" spans="1:3" ht="14.25">
      <c r="A602" s="51" t="s">
        <v>550</v>
      </c>
      <c r="B602" s="48">
        <v>14938</v>
      </c>
      <c r="C602" s="49">
        <v>0.727795371498173</v>
      </c>
    </row>
    <row r="603" spans="1:3" ht="14.25">
      <c r="A603" s="51" t="s">
        <v>551</v>
      </c>
      <c r="B603" s="48"/>
      <c r="C603" s="49"/>
    </row>
    <row r="604" spans="1:3" ht="14.25">
      <c r="A604" s="50" t="s">
        <v>552</v>
      </c>
      <c r="B604" s="48">
        <f>SUM(B605:B607)</f>
        <v>0</v>
      </c>
      <c r="C604" s="49"/>
    </row>
    <row r="605" spans="1:3" ht="14.25">
      <c r="A605" s="51" t="s">
        <v>553</v>
      </c>
      <c r="B605" s="48"/>
      <c r="C605" s="49"/>
    </row>
    <row r="606" spans="1:3" ht="14.25">
      <c r="A606" s="51" t="s">
        <v>554</v>
      </c>
      <c r="B606" s="48">
        <v>0</v>
      </c>
      <c r="C606" s="49"/>
    </row>
    <row r="607" spans="1:3" ht="14.25">
      <c r="A607" s="51" t="s">
        <v>555</v>
      </c>
      <c r="B607" s="48">
        <v>0</v>
      </c>
      <c r="C607" s="49"/>
    </row>
    <row r="608" spans="1:3" ht="14.25">
      <c r="A608" s="50" t="s">
        <v>556</v>
      </c>
      <c r="B608" s="48">
        <f>SUM(B609:B617)</f>
        <v>894</v>
      </c>
      <c r="C608" s="49">
        <v>0.9150460593654043</v>
      </c>
    </row>
    <row r="609" spans="1:3" ht="14.25">
      <c r="A609" s="51" t="s">
        <v>557</v>
      </c>
      <c r="B609" s="48">
        <v>0</v>
      </c>
      <c r="C609" s="49"/>
    </row>
    <row r="610" spans="1:3" ht="14.25">
      <c r="A610" s="51" t="s">
        <v>558</v>
      </c>
      <c r="B610" s="48">
        <v>0</v>
      </c>
      <c r="C610" s="49"/>
    </row>
    <row r="611" spans="1:3" ht="14.25">
      <c r="A611" s="51" t="s">
        <v>559</v>
      </c>
      <c r="B611" s="48">
        <v>0</v>
      </c>
      <c r="C611" s="49"/>
    </row>
    <row r="612" spans="1:3" ht="14.25">
      <c r="A612" s="51" t="s">
        <v>560</v>
      </c>
      <c r="B612" s="48">
        <v>0</v>
      </c>
      <c r="C612" s="49"/>
    </row>
    <row r="613" spans="1:3" ht="14.25">
      <c r="A613" s="51" t="s">
        <v>561</v>
      </c>
      <c r="B613" s="48">
        <v>0</v>
      </c>
      <c r="C613" s="49"/>
    </row>
    <row r="614" spans="1:3" ht="14.25">
      <c r="A614" s="51" t="s">
        <v>562</v>
      </c>
      <c r="B614" s="48">
        <v>0</v>
      </c>
      <c r="C614" s="49"/>
    </row>
    <row r="615" spans="1:3" ht="14.25">
      <c r="A615" s="51" t="s">
        <v>563</v>
      </c>
      <c r="B615" s="48">
        <v>0</v>
      </c>
      <c r="C615" s="49"/>
    </row>
    <row r="616" spans="1:3" ht="14.25">
      <c r="A616" s="51" t="s">
        <v>564</v>
      </c>
      <c r="B616" s="48"/>
      <c r="C616" s="49"/>
    </row>
    <row r="617" spans="1:3" ht="14.25">
      <c r="A617" s="51" t="s">
        <v>565</v>
      </c>
      <c r="B617" s="48">
        <v>894</v>
      </c>
      <c r="C617" s="49">
        <v>0.9150460593654043</v>
      </c>
    </row>
    <row r="618" spans="1:3" ht="14.25">
      <c r="A618" s="50" t="s">
        <v>566</v>
      </c>
      <c r="B618" s="48">
        <f>SUM(B619:B625)</f>
        <v>3195</v>
      </c>
      <c r="C618" s="49">
        <v>0.9809640773718146</v>
      </c>
    </row>
    <row r="619" spans="1:3" ht="14.25">
      <c r="A619" s="51" t="s">
        <v>567</v>
      </c>
      <c r="B619" s="48">
        <v>128</v>
      </c>
      <c r="C619" s="49">
        <v>0.3368421052631579</v>
      </c>
    </row>
    <row r="620" spans="1:3" ht="14.25">
      <c r="A620" s="51" t="s">
        <v>568</v>
      </c>
      <c r="B620" s="48">
        <v>686</v>
      </c>
      <c r="C620" s="49">
        <v>1.0553846153846154</v>
      </c>
    </row>
    <row r="621" spans="1:3" ht="14.25">
      <c r="A621" s="51" t="s">
        <v>569</v>
      </c>
      <c r="B621" s="48">
        <v>355</v>
      </c>
      <c r="C621" s="49">
        <v>0.9752747252747253</v>
      </c>
    </row>
    <row r="622" spans="1:3" ht="14.25">
      <c r="A622" s="51" t="s">
        <v>570</v>
      </c>
      <c r="B622" s="48">
        <v>167</v>
      </c>
      <c r="C622" s="49">
        <v>7.9523809523809526</v>
      </c>
    </row>
    <row r="623" spans="1:3" ht="14.25">
      <c r="A623" s="51" t="s">
        <v>571</v>
      </c>
      <c r="B623" s="48">
        <v>813</v>
      </c>
      <c r="C623" s="49">
        <v>1.084</v>
      </c>
    </row>
    <row r="624" spans="1:3" ht="14.25">
      <c r="A624" s="51" t="s">
        <v>572</v>
      </c>
      <c r="B624" s="48">
        <v>700</v>
      </c>
      <c r="C624" s="49">
        <v>0.9333333333333333</v>
      </c>
    </row>
    <row r="625" spans="1:3" ht="14.25">
      <c r="A625" s="51" t="s">
        <v>573</v>
      </c>
      <c r="B625" s="48">
        <v>346</v>
      </c>
      <c r="C625" s="49">
        <v>1.0116959064327486</v>
      </c>
    </row>
    <row r="626" spans="1:3" ht="14.25">
      <c r="A626" s="50" t="s">
        <v>574</v>
      </c>
      <c r="B626" s="48">
        <f>SUM(B627:B632)</f>
        <v>515</v>
      </c>
      <c r="C626" s="49">
        <v>0.3729181752353367</v>
      </c>
    </row>
    <row r="627" spans="1:3" ht="14.25">
      <c r="A627" s="51" t="s">
        <v>575</v>
      </c>
      <c r="B627" s="48">
        <v>458</v>
      </c>
      <c r="C627" s="49">
        <v>0.6608946608946609</v>
      </c>
    </row>
    <row r="628" spans="1:3" ht="14.25">
      <c r="A628" s="51" t="s">
        <v>576</v>
      </c>
      <c r="B628" s="48">
        <v>38</v>
      </c>
      <c r="C628" s="49">
        <v>0.4634146341463415</v>
      </c>
    </row>
    <row r="629" spans="1:3" ht="14.25">
      <c r="A629" s="51" t="s">
        <v>577</v>
      </c>
      <c r="B629" s="48">
        <v>6</v>
      </c>
      <c r="C629" s="49">
        <v>0.8571428571428571</v>
      </c>
    </row>
    <row r="630" spans="1:3" ht="14.25">
      <c r="A630" s="51" t="s">
        <v>578</v>
      </c>
      <c r="B630" s="48">
        <v>0</v>
      </c>
      <c r="C630" s="49"/>
    </row>
    <row r="631" spans="1:3" ht="14.25">
      <c r="A631" s="51" t="s">
        <v>579</v>
      </c>
      <c r="B631" s="48">
        <v>8</v>
      </c>
      <c r="C631" s="49">
        <v>0.024096385542168676</v>
      </c>
    </row>
    <row r="632" spans="1:3" ht="14.25">
      <c r="A632" s="51" t="s">
        <v>580</v>
      </c>
      <c r="B632" s="48">
        <v>5</v>
      </c>
      <c r="C632" s="49">
        <v>0.018726591760299626</v>
      </c>
    </row>
    <row r="633" spans="1:3" ht="14.25">
      <c r="A633" s="50" t="s">
        <v>581</v>
      </c>
      <c r="B633" s="48">
        <f>SUM(B634:B640)</f>
        <v>1898</v>
      </c>
      <c r="C633" s="49">
        <v>1.113849765258216</v>
      </c>
    </row>
    <row r="634" spans="1:3" ht="14.25">
      <c r="A634" s="51" t="s">
        <v>582</v>
      </c>
      <c r="B634" s="48">
        <v>366</v>
      </c>
      <c r="C634" s="49">
        <v>2.3461538461538463</v>
      </c>
    </row>
    <row r="635" spans="1:3" ht="14.25">
      <c r="A635" s="51" t="s">
        <v>583</v>
      </c>
      <c r="B635" s="48">
        <v>688</v>
      </c>
      <c r="C635" s="49">
        <v>0.8546583850931677</v>
      </c>
    </row>
    <row r="636" spans="1:3" ht="14.25">
      <c r="A636" s="51" t="s">
        <v>584</v>
      </c>
      <c r="B636" s="48">
        <v>0</v>
      </c>
      <c r="C636" s="49"/>
    </row>
    <row r="637" spans="1:3" ht="14.25">
      <c r="A637" s="51" t="s">
        <v>585</v>
      </c>
      <c r="B637" s="48">
        <v>183</v>
      </c>
      <c r="C637" s="49">
        <v>0.9891891891891892</v>
      </c>
    </row>
    <row r="638" spans="1:3" ht="14.25">
      <c r="A638" s="51" t="s">
        <v>586</v>
      </c>
      <c r="B638" s="48">
        <v>358</v>
      </c>
      <c r="C638" s="49">
        <v>0.8972431077694235</v>
      </c>
    </row>
    <row r="639" spans="1:3" ht="14.25">
      <c r="A639" s="51" t="s">
        <v>587</v>
      </c>
      <c r="B639" s="48">
        <v>303</v>
      </c>
      <c r="C639" s="49">
        <v>2.3488372093023258</v>
      </c>
    </row>
    <row r="640" spans="1:3" ht="14.25">
      <c r="A640" s="51" t="s">
        <v>588</v>
      </c>
      <c r="B640" s="48"/>
      <c r="C640" s="49">
        <v>0</v>
      </c>
    </row>
    <row r="641" spans="1:3" ht="14.25">
      <c r="A641" s="50" t="s">
        <v>589</v>
      </c>
      <c r="B641" s="48">
        <f>SUM(B642:B649)</f>
        <v>2405</v>
      </c>
      <c r="C641" s="49">
        <v>1.1398104265402844</v>
      </c>
    </row>
    <row r="642" spans="1:3" ht="14.25">
      <c r="A642" s="51" t="s">
        <v>146</v>
      </c>
      <c r="B642" s="48">
        <v>191</v>
      </c>
      <c r="C642" s="49">
        <v>2.4177215189873418</v>
      </c>
    </row>
    <row r="643" spans="1:3" ht="14.25">
      <c r="A643" s="51" t="s">
        <v>147</v>
      </c>
      <c r="B643" s="48">
        <v>141</v>
      </c>
      <c r="C643" s="49">
        <v>1.146341463414634</v>
      </c>
    </row>
    <row r="644" spans="1:3" ht="14.25">
      <c r="A644" s="51" t="s">
        <v>148</v>
      </c>
      <c r="B644" s="48">
        <v>0</v>
      </c>
      <c r="C644" s="49"/>
    </row>
    <row r="645" spans="1:3" ht="14.25">
      <c r="A645" s="51" t="s">
        <v>590</v>
      </c>
      <c r="B645" s="48">
        <v>350</v>
      </c>
      <c r="C645" s="49">
        <v>1.1182108626198084</v>
      </c>
    </row>
    <row r="646" spans="1:3" ht="14.25">
      <c r="A646" s="51" t="s">
        <v>591</v>
      </c>
      <c r="B646" s="48">
        <v>275</v>
      </c>
      <c r="C646" s="49">
        <v>1.1458333333333333</v>
      </c>
    </row>
    <row r="647" spans="1:3" ht="14.25">
      <c r="A647" s="51" t="s">
        <v>592</v>
      </c>
      <c r="B647" s="48">
        <v>0</v>
      </c>
      <c r="C647" s="49"/>
    </row>
    <row r="648" spans="1:3" ht="14.25">
      <c r="A648" s="51" t="s">
        <v>593</v>
      </c>
      <c r="B648" s="48">
        <v>1195</v>
      </c>
      <c r="C648" s="49">
        <v>1.0775473399458972</v>
      </c>
    </row>
    <row r="649" spans="1:3" ht="14.25">
      <c r="A649" s="51" t="s">
        <v>594</v>
      </c>
      <c r="B649" s="48">
        <v>253</v>
      </c>
      <c r="C649" s="49">
        <v>1.0284552845528456</v>
      </c>
    </row>
    <row r="650" spans="1:3" ht="14.25">
      <c r="A650" s="50" t="s">
        <v>595</v>
      </c>
      <c r="B650" s="48">
        <f>SUM(B651:B654)</f>
        <v>63</v>
      </c>
      <c r="C650" s="49">
        <v>1.05</v>
      </c>
    </row>
    <row r="651" spans="1:3" ht="14.25">
      <c r="A651" s="51" t="s">
        <v>146</v>
      </c>
      <c r="B651" s="48">
        <v>50</v>
      </c>
      <c r="C651" s="49">
        <v>1.0416666666666667</v>
      </c>
    </row>
    <row r="652" spans="1:3" ht="14.25">
      <c r="A652" s="51" t="s">
        <v>147</v>
      </c>
      <c r="B652" s="48">
        <v>13</v>
      </c>
      <c r="C652" s="49">
        <v>1.0833333333333333</v>
      </c>
    </row>
    <row r="653" spans="1:3" ht="14.25">
      <c r="A653" s="51" t="s">
        <v>148</v>
      </c>
      <c r="B653" s="48"/>
      <c r="C653" s="49"/>
    </row>
    <row r="654" spans="1:3" ht="14.25">
      <c r="A654" s="51" t="s">
        <v>596</v>
      </c>
      <c r="B654" s="48">
        <v>0</v>
      </c>
      <c r="C654" s="49"/>
    </row>
    <row r="655" spans="1:3" ht="14.25">
      <c r="A655" s="50" t="s">
        <v>597</v>
      </c>
      <c r="B655" s="48">
        <f>SUM(B656:B657)</f>
        <v>3974</v>
      </c>
      <c r="C655" s="49">
        <v>1.2761721258831085</v>
      </c>
    </row>
    <row r="656" spans="1:3" ht="14.25">
      <c r="A656" s="51" t="s">
        <v>598</v>
      </c>
      <c r="B656" s="48">
        <v>138</v>
      </c>
      <c r="C656" s="49">
        <v>0.8679245283018868</v>
      </c>
    </row>
    <row r="657" spans="1:3" ht="14.25">
      <c r="A657" s="51" t="s">
        <v>599</v>
      </c>
      <c r="B657" s="48">
        <v>3836</v>
      </c>
      <c r="C657" s="49">
        <v>1.2981387478849409</v>
      </c>
    </row>
    <row r="658" spans="1:3" ht="14.25">
      <c r="A658" s="50" t="s">
        <v>600</v>
      </c>
      <c r="B658" s="48">
        <f>SUM(B659:B660)</f>
        <v>682</v>
      </c>
      <c r="C658" s="49">
        <v>0.512012012012012</v>
      </c>
    </row>
    <row r="659" spans="1:3" ht="14.25">
      <c r="A659" s="51" t="s">
        <v>601</v>
      </c>
      <c r="B659" s="48">
        <v>556</v>
      </c>
      <c r="C659" s="49">
        <v>0.4735945485519591</v>
      </c>
    </row>
    <row r="660" spans="1:3" ht="14.25">
      <c r="A660" s="51" t="s">
        <v>602</v>
      </c>
      <c r="B660" s="48">
        <v>126</v>
      </c>
      <c r="C660" s="49">
        <v>0.7974683544303798</v>
      </c>
    </row>
    <row r="661" spans="1:3" ht="14.25">
      <c r="A661" s="50" t="s">
        <v>603</v>
      </c>
      <c r="B661" s="48">
        <f>SUM(B662:B663)</f>
        <v>813</v>
      </c>
      <c r="C661" s="49">
        <v>0.5653685674547984</v>
      </c>
    </row>
    <row r="662" spans="1:3" ht="14.25">
      <c r="A662" s="51" t="s">
        <v>604</v>
      </c>
      <c r="B662" s="48">
        <v>29</v>
      </c>
      <c r="C662" s="49">
        <v>0.21481481481481482</v>
      </c>
    </row>
    <row r="663" spans="1:3" ht="14.25">
      <c r="A663" s="51" t="s">
        <v>605</v>
      </c>
      <c r="B663" s="48">
        <v>784</v>
      </c>
      <c r="C663" s="49">
        <v>0.6016884113584037</v>
      </c>
    </row>
    <row r="664" spans="1:3" ht="14.25">
      <c r="A664" s="50" t="s">
        <v>606</v>
      </c>
      <c r="B664" s="48">
        <f>SUM(B665:B666)</f>
        <v>0</v>
      </c>
      <c r="C664" s="49"/>
    </row>
    <row r="665" spans="1:3" ht="14.25">
      <c r="A665" s="51" t="s">
        <v>607</v>
      </c>
      <c r="B665" s="48">
        <v>0</v>
      </c>
      <c r="C665" s="49"/>
    </row>
    <row r="666" spans="1:3" ht="14.25">
      <c r="A666" s="51" t="s">
        <v>608</v>
      </c>
      <c r="B666" s="48">
        <v>0</v>
      </c>
      <c r="C666" s="49"/>
    </row>
    <row r="667" spans="1:3" ht="14.25">
      <c r="A667" s="50" t="s">
        <v>609</v>
      </c>
      <c r="B667" s="48">
        <f>SUM(B668:B669)</f>
        <v>117</v>
      </c>
      <c r="C667" s="49">
        <v>0.1869009584664537</v>
      </c>
    </row>
    <row r="668" spans="1:3" ht="14.25">
      <c r="A668" s="51" t="s">
        <v>610</v>
      </c>
      <c r="B668" s="48">
        <v>0</v>
      </c>
      <c r="C668" s="49"/>
    </row>
    <row r="669" spans="1:3" ht="14.25">
      <c r="A669" s="51" t="s">
        <v>611</v>
      </c>
      <c r="B669" s="48">
        <v>117</v>
      </c>
      <c r="C669" s="49">
        <v>0.1869009584664537</v>
      </c>
    </row>
    <row r="670" spans="1:3" ht="14.25">
      <c r="A670" s="50" t="s">
        <v>612</v>
      </c>
      <c r="B670" s="48">
        <f>SUM(B671:B673)</f>
        <v>14611</v>
      </c>
      <c r="C670" s="49">
        <v>1.0298865158243462</v>
      </c>
    </row>
    <row r="671" spans="1:3" ht="14.25">
      <c r="A671" s="51" t="s">
        <v>613</v>
      </c>
      <c r="B671" s="48">
        <v>0</v>
      </c>
      <c r="C671" s="49"/>
    </row>
    <row r="672" spans="1:3" ht="14.25">
      <c r="A672" s="51" t="s">
        <v>614</v>
      </c>
      <c r="B672" s="48">
        <v>14611</v>
      </c>
      <c r="C672" s="49">
        <v>1.0298865158243462</v>
      </c>
    </row>
    <row r="673" spans="1:3" ht="14.25">
      <c r="A673" s="51" t="s">
        <v>615</v>
      </c>
      <c r="B673" s="48">
        <v>0</v>
      </c>
      <c r="C673" s="49"/>
    </row>
    <row r="674" spans="1:3" ht="14.25">
      <c r="A674" s="50" t="s">
        <v>616</v>
      </c>
      <c r="B674" s="48">
        <f>SUM(B675:B678)</f>
        <v>0</v>
      </c>
      <c r="C674" s="49"/>
    </row>
    <row r="675" spans="1:3" ht="14.25">
      <c r="A675" s="51" t="s">
        <v>617</v>
      </c>
      <c r="B675" s="48">
        <v>0</v>
      </c>
      <c r="C675" s="49"/>
    </row>
    <row r="676" spans="1:3" ht="14.25">
      <c r="A676" s="51" t="s">
        <v>618</v>
      </c>
      <c r="B676" s="48">
        <v>0</v>
      </c>
      <c r="C676" s="49"/>
    </row>
    <row r="677" spans="1:3" ht="14.25">
      <c r="A677" s="51" t="s">
        <v>619</v>
      </c>
      <c r="B677" s="48">
        <v>0</v>
      </c>
      <c r="C677" s="49"/>
    </row>
    <row r="678" spans="1:3" ht="14.25">
      <c r="A678" s="51" t="s">
        <v>620</v>
      </c>
      <c r="B678" s="48">
        <v>0</v>
      </c>
      <c r="C678" s="49"/>
    </row>
    <row r="679" spans="1:3" ht="14.25">
      <c r="A679" s="50" t="s">
        <v>621</v>
      </c>
      <c r="B679" s="48">
        <f>SUM(B680:B686)</f>
        <v>733</v>
      </c>
      <c r="C679" s="49">
        <v>2.735074626865672</v>
      </c>
    </row>
    <row r="680" spans="1:3" ht="14.25">
      <c r="A680" s="51" t="s">
        <v>146</v>
      </c>
      <c r="B680" s="48">
        <v>170</v>
      </c>
      <c r="C680" s="49">
        <v>1.2318840579710144</v>
      </c>
    </row>
    <row r="681" spans="1:3" ht="14.25">
      <c r="A681" s="51" t="s">
        <v>147</v>
      </c>
      <c r="B681" s="48">
        <v>458</v>
      </c>
      <c r="C681" s="49"/>
    </row>
    <row r="682" spans="1:3" ht="14.25">
      <c r="A682" s="51" t="s">
        <v>148</v>
      </c>
      <c r="B682" s="48">
        <v>0</v>
      </c>
      <c r="C682" s="49"/>
    </row>
    <row r="683" spans="1:3" ht="14.25">
      <c r="A683" s="51" t="s">
        <v>622</v>
      </c>
      <c r="B683" s="48">
        <v>105</v>
      </c>
      <c r="C683" s="49">
        <v>2.625</v>
      </c>
    </row>
    <row r="684" spans="1:3" ht="14.25">
      <c r="A684" s="51" t="s">
        <v>623</v>
      </c>
      <c r="B684" s="48">
        <v>0</v>
      </c>
      <c r="C684" s="49"/>
    </row>
    <row r="685" spans="1:3" ht="14.25">
      <c r="A685" s="51" t="s">
        <v>155</v>
      </c>
      <c r="B685" s="48">
        <v>0</v>
      </c>
      <c r="C685" s="49"/>
    </row>
    <row r="686" spans="1:3" ht="14.25">
      <c r="A686" s="51" t="s">
        <v>624</v>
      </c>
      <c r="B686" s="48"/>
      <c r="C686" s="49">
        <v>0</v>
      </c>
    </row>
    <row r="687" spans="1:3" ht="14.25">
      <c r="A687" s="50" t="s">
        <v>625</v>
      </c>
      <c r="B687" s="48">
        <f>SUM(B688:B689)</f>
        <v>296</v>
      </c>
      <c r="C687" s="49"/>
    </row>
    <row r="688" spans="1:3" ht="14.25">
      <c r="A688" s="51" t="s">
        <v>626</v>
      </c>
      <c r="B688" s="48">
        <v>296</v>
      </c>
      <c r="C688" s="49"/>
    </row>
    <row r="689" spans="1:3" ht="14.25">
      <c r="A689" s="51" t="s">
        <v>627</v>
      </c>
      <c r="B689" s="48"/>
      <c r="C689" s="49"/>
    </row>
    <row r="690" spans="1:3" ht="14.25">
      <c r="A690" s="50" t="s">
        <v>628</v>
      </c>
      <c r="B690" s="48">
        <f>B691</f>
        <v>742</v>
      </c>
      <c r="C690" s="49">
        <v>1.3179396092362345</v>
      </c>
    </row>
    <row r="691" spans="1:3" ht="14.25">
      <c r="A691" s="51" t="s">
        <v>629</v>
      </c>
      <c r="B691" s="48">
        <v>742</v>
      </c>
      <c r="C691" s="49">
        <v>1.3179396092362345</v>
      </c>
    </row>
    <row r="692" spans="1:3" ht="14.25">
      <c r="A692" s="50" t="s">
        <v>630</v>
      </c>
      <c r="B692" s="48">
        <f>SUM(B693,B698,B712,B716,B728,B731,B735,B740,B744,B748,B751,B760,B762)</f>
        <v>31116</v>
      </c>
      <c r="C692" s="49">
        <v>1.0161985630306989</v>
      </c>
    </row>
    <row r="693" spans="1:3" ht="14.25">
      <c r="A693" s="50" t="s">
        <v>631</v>
      </c>
      <c r="B693" s="48">
        <f>SUM(B694:B697)</f>
        <v>725</v>
      </c>
      <c r="C693" s="49">
        <v>0.9628154050464808</v>
      </c>
    </row>
    <row r="694" spans="1:3" ht="14.25">
      <c r="A694" s="51" t="s">
        <v>146</v>
      </c>
      <c r="B694" s="48">
        <v>559</v>
      </c>
      <c r="C694" s="49">
        <v>1.0035906642728905</v>
      </c>
    </row>
    <row r="695" spans="1:3" ht="14.25">
      <c r="A695" s="51" t="s">
        <v>147</v>
      </c>
      <c r="B695" s="48">
        <v>56</v>
      </c>
      <c r="C695" s="49">
        <v>0.2857142857142857</v>
      </c>
    </row>
    <row r="696" spans="1:3" ht="14.25">
      <c r="A696" s="51" t="s">
        <v>148</v>
      </c>
      <c r="B696" s="48">
        <v>0</v>
      </c>
      <c r="C696" s="49"/>
    </row>
    <row r="697" spans="1:3" ht="14.25">
      <c r="A697" s="51" t="s">
        <v>632</v>
      </c>
      <c r="B697" s="48">
        <v>110</v>
      </c>
      <c r="C697" s="49"/>
    </row>
    <row r="698" spans="1:3" ht="14.25">
      <c r="A698" s="50" t="s">
        <v>633</v>
      </c>
      <c r="B698" s="48">
        <f>SUM(B699:B711)</f>
        <v>1878</v>
      </c>
      <c r="C698" s="49">
        <v>0.9287833827893175</v>
      </c>
    </row>
    <row r="699" spans="1:3" ht="14.25">
      <c r="A699" s="51" t="s">
        <v>634</v>
      </c>
      <c r="B699" s="48">
        <v>760</v>
      </c>
      <c r="C699" s="49">
        <v>1.2479474548440066</v>
      </c>
    </row>
    <row r="700" spans="1:3" ht="14.25">
      <c r="A700" s="51" t="s">
        <v>635</v>
      </c>
      <c r="B700" s="48">
        <v>465</v>
      </c>
      <c r="C700" s="49">
        <v>1.0021551724137931</v>
      </c>
    </row>
    <row r="701" spans="1:3" ht="14.25">
      <c r="A701" s="51" t="s">
        <v>636</v>
      </c>
      <c r="B701" s="48">
        <v>0</v>
      </c>
      <c r="C701" s="49"/>
    </row>
    <row r="702" spans="1:3" ht="14.25">
      <c r="A702" s="51" t="s">
        <v>637</v>
      </c>
      <c r="B702" s="48">
        <v>0</v>
      </c>
      <c r="C702" s="49"/>
    </row>
    <row r="703" spans="1:3" ht="14.25">
      <c r="A703" s="51" t="s">
        <v>638</v>
      </c>
      <c r="B703" s="48">
        <v>0</v>
      </c>
      <c r="C703" s="49"/>
    </row>
    <row r="704" spans="1:3" ht="14.25">
      <c r="A704" s="51" t="s">
        <v>639</v>
      </c>
      <c r="B704" s="48">
        <v>0</v>
      </c>
      <c r="C704" s="49"/>
    </row>
    <row r="705" spans="1:3" ht="14.25">
      <c r="A705" s="51" t="s">
        <v>640</v>
      </c>
      <c r="B705" s="48">
        <v>0</v>
      </c>
      <c r="C705" s="49"/>
    </row>
    <row r="706" spans="1:3" ht="14.25">
      <c r="A706" s="51" t="s">
        <v>641</v>
      </c>
      <c r="B706" s="48">
        <v>0</v>
      </c>
      <c r="C706" s="49"/>
    </row>
    <row r="707" spans="1:3" ht="14.25">
      <c r="A707" s="51" t="s">
        <v>642</v>
      </c>
      <c r="B707" s="48">
        <v>0</v>
      </c>
      <c r="C707" s="49"/>
    </row>
    <row r="708" spans="1:3" ht="14.25">
      <c r="A708" s="51" t="s">
        <v>643</v>
      </c>
      <c r="B708" s="48">
        <v>0</v>
      </c>
      <c r="C708" s="49"/>
    </row>
    <row r="709" spans="1:3" ht="14.25">
      <c r="A709" s="51" t="s">
        <v>644</v>
      </c>
      <c r="B709" s="48">
        <v>0</v>
      </c>
      <c r="C709" s="49"/>
    </row>
    <row r="710" spans="1:3" ht="14.25">
      <c r="A710" s="51" t="s">
        <v>645</v>
      </c>
      <c r="B710" s="48"/>
      <c r="C710" s="49"/>
    </row>
    <row r="711" spans="1:3" ht="14.25">
      <c r="A711" s="51" t="s">
        <v>646</v>
      </c>
      <c r="B711" s="48">
        <v>653</v>
      </c>
      <c r="C711" s="49">
        <v>0.6880927291886196</v>
      </c>
    </row>
    <row r="712" spans="1:3" ht="14.25">
      <c r="A712" s="50" t="s">
        <v>647</v>
      </c>
      <c r="B712" s="48">
        <f>SUM(B713:B715)</f>
        <v>6383</v>
      </c>
      <c r="C712" s="49">
        <v>1.066321416638824</v>
      </c>
    </row>
    <row r="713" spans="1:3" ht="14.25">
      <c r="A713" s="51" t="s">
        <v>648</v>
      </c>
      <c r="B713" s="48"/>
      <c r="C713" s="49">
        <v>0</v>
      </c>
    </row>
    <row r="714" spans="1:3" ht="14.25">
      <c r="A714" s="51" t="s">
        <v>649</v>
      </c>
      <c r="B714" s="48">
        <v>5457</v>
      </c>
      <c r="C714" s="49">
        <v>1.1333333333333333</v>
      </c>
    </row>
    <row r="715" spans="1:3" ht="14.25">
      <c r="A715" s="51" t="s">
        <v>650</v>
      </c>
      <c r="B715" s="48">
        <v>926</v>
      </c>
      <c r="C715" s="49">
        <v>1.2248677248677249</v>
      </c>
    </row>
    <row r="716" spans="1:3" ht="14.25">
      <c r="A716" s="50" t="s">
        <v>651</v>
      </c>
      <c r="B716" s="48">
        <f>SUM(B717:B727)</f>
        <v>9713</v>
      </c>
      <c r="C716" s="49">
        <v>1.2583236170488405</v>
      </c>
    </row>
    <row r="717" spans="1:3" ht="14.25">
      <c r="A717" s="51" t="s">
        <v>652</v>
      </c>
      <c r="B717" s="48">
        <v>379</v>
      </c>
      <c r="C717" s="49">
        <v>0.768762677484787</v>
      </c>
    </row>
    <row r="718" spans="1:3" ht="14.25">
      <c r="A718" s="51" t="s">
        <v>653</v>
      </c>
      <c r="B718" s="48">
        <v>0</v>
      </c>
      <c r="C718" s="49"/>
    </row>
    <row r="719" spans="1:3" ht="14.25">
      <c r="A719" s="51" t="s">
        <v>654</v>
      </c>
      <c r="B719" s="48">
        <v>1886</v>
      </c>
      <c r="C719" s="49">
        <v>3.4478976234003658</v>
      </c>
    </row>
    <row r="720" spans="1:3" ht="14.25">
      <c r="A720" s="51" t="s">
        <v>655</v>
      </c>
      <c r="B720" s="48">
        <v>0</v>
      </c>
      <c r="C720" s="49"/>
    </row>
    <row r="721" spans="1:3" ht="14.25">
      <c r="A721" s="51" t="s">
        <v>656</v>
      </c>
      <c r="B721" s="48">
        <v>0</v>
      </c>
      <c r="C721" s="49"/>
    </row>
    <row r="722" spans="1:3" ht="14.25">
      <c r="A722" s="51" t="s">
        <v>657</v>
      </c>
      <c r="B722" s="48">
        <v>0</v>
      </c>
      <c r="C722" s="49"/>
    </row>
    <row r="723" spans="1:3" ht="14.25">
      <c r="A723" s="51" t="s">
        <v>658</v>
      </c>
      <c r="B723" s="48">
        <v>390</v>
      </c>
      <c r="C723" s="49">
        <v>1</v>
      </c>
    </row>
    <row r="724" spans="1:3" ht="14.25">
      <c r="A724" s="51" t="s">
        <v>659</v>
      </c>
      <c r="B724" s="48">
        <v>3082</v>
      </c>
      <c r="C724" s="49">
        <v>0.8587350236834773</v>
      </c>
    </row>
    <row r="725" spans="1:3" ht="14.25">
      <c r="A725" s="51" t="s">
        <v>660</v>
      </c>
      <c r="B725" s="48">
        <v>178</v>
      </c>
      <c r="C725" s="49">
        <v>1.0853658536585367</v>
      </c>
    </row>
    <row r="726" spans="1:3" ht="14.25">
      <c r="A726" s="51" t="s">
        <v>661</v>
      </c>
      <c r="B726" s="48">
        <v>3554</v>
      </c>
      <c r="C726" s="49">
        <v>1.6302752293577982</v>
      </c>
    </row>
    <row r="727" spans="1:3" ht="14.25">
      <c r="A727" s="51" t="s">
        <v>662</v>
      </c>
      <c r="B727" s="48">
        <v>244</v>
      </c>
      <c r="C727" s="49">
        <v>0.6853932584269663</v>
      </c>
    </row>
    <row r="728" spans="1:3" ht="14.25">
      <c r="A728" s="50" t="s">
        <v>663</v>
      </c>
      <c r="B728" s="48">
        <f>SUM(B729:B730)</f>
        <v>21</v>
      </c>
      <c r="C728" s="49">
        <v>0.23863636363636365</v>
      </c>
    </row>
    <row r="729" spans="1:3" ht="14.25">
      <c r="A729" s="51" t="s">
        <v>664</v>
      </c>
      <c r="B729" s="48">
        <v>15</v>
      </c>
      <c r="C729" s="49">
        <v>0.17045454545454544</v>
      </c>
    </row>
    <row r="730" spans="1:3" ht="14.25">
      <c r="A730" s="51" t="s">
        <v>665</v>
      </c>
      <c r="B730" s="48">
        <v>6</v>
      </c>
      <c r="C730" s="49"/>
    </row>
    <row r="731" spans="1:3" ht="14.25">
      <c r="A731" s="50" t="s">
        <v>666</v>
      </c>
      <c r="B731" s="48">
        <f>SUM(B732:B734)</f>
        <v>4880</v>
      </c>
      <c r="C731" s="49">
        <v>0.8503223558111169</v>
      </c>
    </row>
    <row r="732" spans="1:3" ht="14.25">
      <c r="A732" s="51" t="s">
        <v>667</v>
      </c>
      <c r="B732" s="48"/>
      <c r="C732" s="49">
        <v>0</v>
      </c>
    </row>
    <row r="733" spans="1:3" ht="14.25">
      <c r="A733" s="51" t="s">
        <v>668</v>
      </c>
      <c r="B733" s="48">
        <v>4266</v>
      </c>
      <c r="C733" s="49">
        <v>0.8499701135684399</v>
      </c>
    </row>
    <row r="734" spans="1:3" ht="14.25">
      <c r="A734" s="51" t="s">
        <v>669</v>
      </c>
      <c r="B734" s="48">
        <v>614</v>
      </c>
      <c r="C734" s="49">
        <v>8.297297297297296</v>
      </c>
    </row>
    <row r="735" spans="1:3" ht="14.25">
      <c r="A735" s="50" t="s">
        <v>670</v>
      </c>
      <c r="B735" s="48">
        <f>SUM(B736:B739)</f>
        <v>997</v>
      </c>
      <c r="C735" s="49">
        <v>4.297413793103448</v>
      </c>
    </row>
    <row r="736" spans="1:3" ht="14.25">
      <c r="A736" s="51" t="s">
        <v>671</v>
      </c>
      <c r="B736" s="48">
        <v>232</v>
      </c>
      <c r="C736" s="49">
        <v>1</v>
      </c>
    </row>
    <row r="737" spans="1:3" ht="14.25">
      <c r="A737" s="51" t="s">
        <v>672</v>
      </c>
      <c r="B737" s="48">
        <v>0</v>
      </c>
      <c r="C737" s="49"/>
    </row>
    <row r="738" spans="1:3" ht="14.25">
      <c r="A738" s="51" t="s">
        <v>673</v>
      </c>
      <c r="B738" s="48">
        <v>765</v>
      </c>
      <c r="C738" s="49"/>
    </row>
    <row r="739" spans="1:3" ht="14.25">
      <c r="A739" s="51" t="s">
        <v>674</v>
      </c>
      <c r="B739" s="48"/>
      <c r="C739" s="49"/>
    </row>
    <row r="740" spans="1:3" ht="14.25">
      <c r="A740" s="50" t="s">
        <v>675</v>
      </c>
      <c r="B740" s="48">
        <f>SUM(B741:B743)</f>
        <v>5367</v>
      </c>
      <c r="C740" s="49">
        <v>1.0478328777821164</v>
      </c>
    </row>
    <row r="741" spans="1:3" ht="14.25">
      <c r="A741" s="51" t="s">
        <v>676</v>
      </c>
      <c r="B741" s="48">
        <v>0</v>
      </c>
      <c r="C741" s="49"/>
    </row>
    <row r="742" spans="1:3" ht="14.25">
      <c r="A742" s="51" t="s">
        <v>677</v>
      </c>
      <c r="B742" s="48">
        <v>5367</v>
      </c>
      <c r="C742" s="49">
        <v>1.0478328777821164</v>
      </c>
    </row>
    <row r="743" spans="1:3" ht="14.25">
      <c r="A743" s="51" t="s">
        <v>678</v>
      </c>
      <c r="B743" s="48">
        <v>0</v>
      </c>
      <c r="C743" s="49"/>
    </row>
    <row r="744" spans="1:3" ht="14.25">
      <c r="A744" s="50" t="s">
        <v>679</v>
      </c>
      <c r="B744" s="48">
        <f>SUM(B745:B747)</f>
        <v>302</v>
      </c>
      <c r="C744" s="49">
        <v>1.1482889733840305</v>
      </c>
    </row>
    <row r="745" spans="1:3" ht="14.25">
      <c r="A745" s="51" t="s">
        <v>680</v>
      </c>
      <c r="B745" s="48">
        <v>223</v>
      </c>
      <c r="C745" s="49">
        <v>1.009049773755656</v>
      </c>
    </row>
    <row r="746" spans="1:3" ht="14.25">
      <c r="A746" s="51" t="s">
        <v>681</v>
      </c>
      <c r="B746" s="48">
        <v>0</v>
      </c>
      <c r="C746" s="49">
        <v>0</v>
      </c>
    </row>
    <row r="747" spans="1:3" ht="14.25">
      <c r="A747" s="51" t="s">
        <v>682</v>
      </c>
      <c r="B747" s="48">
        <v>79</v>
      </c>
      <c r="C747" s="49">
        <v>3.590909090909091</v>
      </c>
    </row>
    <row r="748" spans="1:3" ht="14.25">
      <c r="A748" s="50" t="s">
        <v>683</v>
      </c>
      <c r="B748" s="48">
        <f>SUM(B749:B750)</f>
        <v>54</v>
      </c>
      <c r="C748" s="49">
        <v>0.5</v>
      </c>
    </row>
    <row r="749" spans="1:3" ht="14.25">
      <c r="A749" s="51" t="s">
        <v>684</v>
      </c>
      <c r="B749" s="48">
        <v>53</v>
      </c>
      <c r="C749" s="49">
        <v>0.49074074074074076</v>
      </c>
    </row>
    <row r="750" spans="1:3" ht="14.25">
      <c r="A750" s="51" t="s">
        <v>685</v>
      </c>
      <c r="B750" s="48">
        <v>1</v>
      </c>
      <c r="C750" s="49"/>
    </row>
    <row r="751" spans="1:3" ht="14.25">
      <c r="A751" s="50" t="s">
        <v>686</v>
      </c>
      <c r="B751" s="48">
        <f>SUM(B752:B759)</f>
        <v>48</v>
      </c>
      <c r="C751" s="49"/>
    </row>
    <row r="752" spans="1:3" ht="14.25">
      <c r="A752" s="51" t="s">
        <v>146</v>
      </c>
      <c r="B752" s="48">
        <v>0</v>
      </c>
      <c r="C752" s="49"/>
    </row>
    <row r="753" spans="1:3" ht="14.25">
      <c r="A753" s="51" t="s">
        <v>147</v>
      </c>
      <c r="B753" s="48">
        <v>0</v>
      </c>
      <c r="C753" s="49"/>
    </row>
    <row r="754" spans="1:3" ht="14.25">
      <c r="A754" s="51" t="s">
        <v>148</v>
      </c>
      <c r="B754" s="48">
        <v>0</v>
      </c>
      <c r="C754" s="49"/>
    </row>
    <row r="755" spans="1:3" ht="14.25">
      <c r="A755" s="51" t="s">
        <v>187</v>
      </c>
      <c r="B755" s="48">
        <v>0</v>
      </c>
      <c r="C755" s="49"/>
    </row>
    <row r="756" spans="1:3" ht="14.25">
      <c r="A756" s="51" t="s">
        <v>687</v>
      </c>
      <c r="B756" s="48">
        <v>0</v>
      </c>
      <c r="C756" s="49"/>
    </row>
    <row r="757" spans="1:3" ht="14.25">
      <c r="A757" s="51" t="s">
        <v>688</v>
      </c>
      <c r="B757" s="48">
        <v>48</v>
      </c>
      <c r="C757" s="49"/>
    </row>
    <row r="758" spans="1:3" ht="14.25">
      <c r="A758" s="51" t="s">
        <v>155</v>
      </c>
      <c r="B758" s="48">
        <v>0</v>
      </c>
      <c r="C758" s="49"/>
    </row>
    <row r="759" spans="1:3" ht="14.25">
      <c r="A759" s="51" t="s">
        <v>689</v>
      </c>
      <c r="B759" s="48">
        <v>0</v>
      </c>
      <c r="C759" s="49"/>
    </row>
    <row r="760" spans="1:3" ht="14.25">
      <c r="A760" s="50" t="s">
        <v>690</v>
      </c>
      <c r="B760" s="48">
        <f>B761</f>
        <v>87</v>
      </c>
      <c r="C760" s="49">
        <v>0.9560439560439561</v>
      </c>
    </row>
    <row r="761" spans="1:3" ht="14.25">
      <c r="A761" s="51" t="s">
        <v>691</v>
      </c>
      <c r="B761" s="48">
        <v>87</v>
      </c>
      <c r="C761" s="49">
        <v>0.9560439560439561</v>
      </c>
    </row>
    <row r="762" spans="1:3" ht="14.25">
      <c r="A762" s="50" t="s">
        <v>692</v>
      </c>
      <c r="B762" s="48">
        <f>B763</f>
        <v>661</v>
      </c>
      <c r="C762" s="49">
        <v>0.2647176611934321</v>
      </c>
    </row>
    <row r="763" spans="1:3" ht="14.25">
      <c r="A763" s="51" t="s">
        <v>693</v>
      </c>
      <c r="B763" s="48">
        <v>661</v>
      </c>
      <c r="C763" s="49">
        <v>0.2647176611934321</v>
      </c>
    </row>
    <row r="764" spans="1:3" ht="14.25">
      <c r="A764" s="50" t="s">
        <v>694</v>
      </c>
      <c r="B764" s="48">
        <f>SUM(B765,B775,B779,B787,B792,B799,B805,B808,B811,B813,B815,B821,B823,B825,B840)</f>
        <v>6769</v>
      </c>
      <c r="C764" s="49">
        <v>0.6468845565749235</v>
      </c>
    </row>
    <row r="765" spans="1:3" ht="14.25">
      <c r="A765" s="50" t="s">
        <v>695</v>
      </c>
      <c r="B765" s="48">
        <f>SUM(B766:B774)</f>
        <v>296</v>
      </c>
      <c r="C765" s="49">
        <v>1.7619047619047619</v>
      </c>
    </row>
    <row r="766" spans="1:3" ht="14.25">
      <c r="A766" s="51" t="s">
        <v>146</v>
      </c>
      <c r="B766" s="48"/>
      <c r="C766" s="49">
        <v>0</v>
      </c>
    </row>
    <row r="767" spans="1:3" ht="14.25">
      <c r="A767" s="51" t="s">
        <v>147</v>
      </c>
      <c r="B767" s="48">
        <v>281</v>
      </c>
      <c r="C767" s="49">
        <v>2.6261682242990654</v>
      </c>
    </row>
    <row r="768" spans="1:3" ht="14.25">
      <c r="A768" s="51" t="s">
        <v>148</v>
      </c>
      <c r="B768" s="48">
        <v>0</v>
      </c>
      <c r="C768" s="49"/>
    </row>
    <row r="769" spans="1:3" ht="14.25">
      <c r="A769" s="51" t="s">
        <v>696</v>
      </c>
      <c r="B769" s="48">
        <v>0</v>
      </c>
      <c r="C769" s="49"/>
    </row>
    <row r="770" spans="1:3" ht="14.25">
      <c r="A770" s="51" t="s">
        <v>697</v>
      </c>
      <c r="B770" s="48">
        <v>0</v>
      </c>
      <c r="C770" s="49"/>
    </row>
    <row r="771" spans="1:3" ht="14.25">
      <c r="A771" s="51" t="s">
        <v>698</v>
      </c>
      <c r="B771" s="48">
        <v>0</v>
      </c>
      <c r="C771" s="49"/>
    </row>
    <row r="772" spans="1:3" ht="14.25">
      <c r="A772" s="51" t="s">
        <v>699</v>
      </c>
      <c r="B772" s="48"/>
      <c r="C772" s="49"/>
    </row>
    <row r="773" spans="1:3" ht="14.25">
      <c r="A773" s="51" t="s">
        <v>700</v>
      </c>
      <c r="B773" s="48"/>
      <c r="C773" s="49"/>
    </row>
    <row r="774" spans="1:3" ht="14.25">
      <c r="A774" s="51" t="s">
        <v>701</v>
      </c>
      <c r="B774" s="48">
        <v>15</v>
      </c>
      <c r="C774" s="49"/>
    </row>
    <row r="775" spans="1:3" ht="14.25">
      <c r="A775" s="50" t="s">
        <v>702</v>
      </c>
      <c r="B775" s="48">
        <f>SUM(B776:B778)</f>
        <v>0</v>
      </c>
      <c r="C775" s="49"/>
    </row>
    <row r="776" spans="1:3" ht="14.25">
      <c r="A776" s="51" t="s">
        <v>703</v>
      </c>
      <c r="B776" s="48">
        <v>0</v>
      </c>
      <c r="C776" s="49"/>
    </row>
    <row r="777" spans="1:3" ht="14.25">
      <c r="A777" s="51" t="s">
        <v>704</v>
      </c>
      <c r="B777" s="48"/>
      <c r="C777" s="49"/>
    </row>
    <row r="778" spans="1:3" ht="14.25">
      <c r="A778" s="51" t="s">
        <v>705</v>
      </c>
      <c r="B778" s="48">
        <v>0</v>
      </c>
      <c r="C778" s="49"/>
    </row>
    <row r="779" spans="1:3" ht="14.25">
      <c r="A779" s="50" t="s">
        <v>706</v>
      </c>
      <c r="B779" s="48">
        <f>SUM(B780:B786)</f>
        <v>2069</v>
      </c>
      <c r="C779" s="49">
        <v>0.9328223624887286</v>
      </c>
    </row>
    <row r="780" spans="1:3" ht="14.25">
      <c r="A780" s="51" t="s">
        <v>707</v>
      </c>
      <c r="B780" s="48">
        <v>14</v>
      </c>
      <c r="C780" s="49"/>
    </row>
    <row r="781" spans="1:3" ht="14.25">
      <c r="A781" s="51" t="s">
        <v>708</v>
      </c>
      <c r="B781" s="48">
        <v>2055</v>
      </c>
      <c r="C781" s="49">
        <v>0.9265103697024346</v>
      </c>
    </row>
    <row r="782" spans="1:3" ht="14.25">
      <c r="A782" s="51" t="s">
        <v>709</v>
      </c>
      <c r="B782" s="48">
        <v>0</v>
      </c>
      <c r="C782" s="49"/>
    </row>
    <row r="783" spans="1:3" ht="14.25">
      <c r="A783" s="51" t="s">
        <v>710</v>
      </c>
      <c r="B783" s="48">
        <v>0</v>
      </c>
      <c r="C783" s="49"/>
    </row>
    <row r="784" spans="1:3" ht="14.25">
      <c r="A784" s="51" t="s">
        <v>711</v>
      </c>
      <c r="B784" s="48">
        <v>0</v>
      </c>
      <c r="C784" s="49"/>
    </row>
    <row r="785" spans="1:3" ht="14.25">
      <c r="A785" s="51" t="s">
        <v>712</v>
      </c>
      <c r="B785" s="48">
        <v>0</v>
      </c>
      <c r="C785" s="49"/>
    </row>
    <row r="786" spans="1:3" ht="14.25">
      <c r="A786" s="51" t="s">
        <v>713</v>
      </c>
      <c r="B786" s="48"/>
      <c r="C786" s="49"/>
    </row>
    <row r="787" spans="1:3" ht="14.25">
      <c r="A787" s="50" t="s">
        <v>714</v>
      </c>
      <c r="B787" s="48">
        <f>SUM(B788:B791)</f>
        <v>2415</v>
      </c>
      <c r="C787" s="49">
        <v>0.8846153846153846</v>
      </c>
    </row>
    <row r="788" spans="1:3" ht="14.25">
      <c r="A788" s="51" t="s">
        <v>715</v>
      </c>
      <c r="B788" s="48"/>
      <c r="C788" s="49"/>
    </row>
    <row r="789" spans="1:3" ht="14.25">
      <c r="A789" s="51" t="s">
        <v>716</v>
      </c>
      <c r="B789" s="48">
        <v>2415</v>
      </c>
      <c r="C789" s="49">
        <v>0.8846153846153846</v>
      </c>
    </row>
    <row r="790" spans="1:3" ht="14.25">
      <c r="A790" s="51" t="s">
        <v>717</v>
      </c>
      <c r="B790" s="48">
        <v>0</v>
      </c>
      <c r="C790" s="49"/>
    </row>
    <row r="791" spans="1:3" ht="14.25">
      <c r="A791" s="51" t="s">
        <v>718</v>
      </c>
      <c r="B791" s="48">
        <v>0</v>
      </c>
      <c r="C791" s="49"/>
    </row>
    <row r="792" spans="1:3" ht="14.25">
      <c r="A792" s="50" t="s">
        <v>719</v>
      </c>
      <c r="B792" s="48">
        <f>SUM(B793:B798)</f>
        <v>356</v>
      </c>
      <c r="C792" s="49">
        <v>3.0689655172413794</v>
      </c>
    </row>
    <row r="793" spans="1:3" ht="14.25">
      <c r="A793" s="51" t="s">
        <v>720</v>
      </c>
      <c r="B793" s="48">
        <v>0</v>
      </c>
      <c r="C793" s="49"/>
    </row>
    <row r="794" spans="1:3" ht="14.25">
      <c r="A794" s="51" t="s">
        <v>721</v>
      </c>
      <c r="B794" s="48">
        <v>0</v>
      </c>
      <c r="C794" s="49"/>
    </row>
    <row r="795" spans="1:3" ht="14.25">
      <c r="A795" s="51" t="s">
        <v>722</v>
      </c>
      <c r="B795" s="48">
        <v>0</v>
      </c>
      <c r="C795" s="49"/>
    </row>
    <row r="796" spans="1:3" ht="14.25">
      <c r="A796" s="51" t="s">
        <v>723</v>
      </c>
      <c r="B796" s="48">
        <v>0</v>
      </c>
      <c r="C796" s="49"/>
    </row>
    <row r="797" spans="1:3" ht="14.25">
      <c r="A797" s="51" t="s">
        <v>724</v>
      </c>
      <c r="B797" s="48"/>
      <c r="C797" s="49">
        <v>0</v>
      </c>
    </row>
    <row r="798" spans="1:3" ht="14.25">
      <c r="A798" s="51" t="s">
        <v>725</v>
      </c>
      <c r="B798" s="48">
        <v>356</v>
      </c>
      <c r="C798" s="49"/>
    </row>
    <row r="799" spans="1:3" ht="14.25">
      <c r="A799" s="50" t="s">
        <v>726</v>
      </c>
      <c r="B799" s="48">
        <f>SUM(B800:B804)</f>
        <v>0</v>
      </c>
      <c r="C799" s="49"/>
    </row>
    <row r="800" spans="1:3" ht="14.25">
      <c r="A800" s="51" t="s">
        <v>727</v>
      </c>
      <c r="B800" s="48">
        <v>0</v>
      </c>
      <c r="C800" s="49"/>
    </row>
    <row r="801" spans="1:3" ht="14.25">
      <c r="A801" s="51" t="s">
        <v>728</v>
      </c>
      <c r="B801" s="48">
        <v>0</v>
      </c>
      <c r="C801" s="49"/>
    </row>
    <row r="802" spans="1:3" ht="14.25">
      <c r="A802" s="51" t="s">
        <v>729</v>
      </c>
      <c r="B802" s="48">
        <v>0</v>
      </c>
      <c r="C802" s="49"/>
    </row>
    <row r="803" spans="1:3" ht="14.25">
      <c r="A803" s="51" t="s">
        <v>730</v>
      </c>
      <c r="B803" s="48">
        <v>0</v>
      </c>
      <c r="C803" s="49"/>
    </row>
    <row r="804" spans="1:3" ht="14.25">
      <c r="A804" s="51" t="s">
        <v>731</v>
      </c>
      <c r="B804" s="48">
        <v>0</v>
      </c>
      <c r="C804" s="49"/>
    </row>
    <row r="805" spans="1:3" ht="14.25">
      <c r="A805" s="50" t="s">
        <v>732</v>
      </c>
      <c r="B805" s="48">
        <f>SUM(B806:B807)</f>
        <v>0</v>
      </c>
      <c r="C805" s="49"/>
    </row>
    <row r="806" spans="1:3" ht="14.25">
      <c r="A806" s="51" t="s">
        <v>733</v>
      </c>
      <c r="B806" s="48">
        <v>0</v>
      </c>
      <c r="C806" s="49"/>
    </row>
    <row r="807" spans="1:3" ht="14.25">
      <c r="A807" s="51" t="s">
        <v>734</v>
      </c>
      <c r="B807" s="48">
        <v>0</v>
      </c>
      <c r="C807" s="49"/>
    </row>
    <row r="808" spans="1:3" ht="14.25">
      <c r="A808" s="50" t="s">
        <v>735</v>
      </c>
      <c r="B808" s="48">
        <f>SUM(B809:B810)</f>
        <v>0</v>
      </c>
      <c r="C808" s="49"/>
    </row>
    <row r="809" spans="1:3" ht="14.25">
      <c r="A809" s="51" t="s">
        <v>736</v>
      </c>
      <c r="B809" s="48">
        <v>0</v>
      </c>
      <c r="C809" s="49"/>
    </row>
    <row r="810" spans="1:3" ht="14.25">
      <c r="A810" s="51" t="s">
        <v>737</v>
      </c>
      <c r="B810" s="48">
        <v>0</v>
      </c>
      <c r="C810" s="49"/>
    </row>
    <row r="811" spans="1:3" ht="14.25">
      <c r="A811" s="50" t="s">
        <v>738</v>
      </c>
      <c r="B811" s="48">
        <f>B812</f>
        <v>0</v>
      </c>
      <c r="C811" s="49"/>
    </row>
    <row r="812" spans="1:3" ht="14.25">
      <c r="A812" s="51" t="s">
        <v>739</v>
      </c>
      <c r="B812" s="48">
        <v>0</v>
      </c>
      <c r="C812" s="49"/>
    </row>
    <row r="813" spans="1:3" ht="14.25">
      <c r="A813" s="50" t="s">
        <v>740</v>
      </c>
      <c r="B813" s="48">
        <f>B814</f>
        <v>267</v>
      </c>
      <c r="C813" s="49">
        <v>0.1287988422575977</v>
      </c>
    </row>
    <row r="814" spans="1:3" ht="14.25">
      <c r="A814" s="51" t="s">
        <v>741</v>
      </c>
      <c r="B814" s="48">
        <v>267</v>
      </c>
      <c r="C814" s="49">
        <v>0.1287988422575977</v>
      </c>
    </row>
    <row r="815" spans="1:3" ht="14.25">
      <c r="A815" s="50" t="s">
        <v>742</v>
      </c>
      <c r="B815" s="48">
        <f>SUM(B816:B820)</f>
        <v>0</v>
      </c>
      <c r="C815" s="49">
        <v>0</v>
      </c>
    </row>
    <row r="816" spans="1:3" ht="14.25">
      <c r="A816" s="51" t="s">
        <v>743</v>
      </c>
      <c r="B816" s="48"/>
      <c r="C816" s="49"/>
    </row>
    <row r="817" spans="1:3" ht="14.25">
      <c r="A817" s="51" t="s">
        <v>744</v>
      </c>
      <c r="B817" s="48"/>
      <c r="C817" s="49"/>
    </row>
    <row r="818" spans="1:3" ht="14.25">
      <c r="A818" s="51" t="s">
        <v>745</v>
      </c>
      <c r="B818" s="48">
        <v>0</v>
      </c>
      <c r="C818" s="49"/>
    </row>
    <row r="819" spans="1:3" ht="14.25">
      <c r="A819" s="51" t="s">
        <v>746</v>
      </c>
      <c r="B819" s="48">
        <v>0</v>
      </c>
      <c r="C819" s="49"/>
    </row>
    <row r="820" spans="1:3" ht="14.25">
      <c r="A820" s="51" t="s">
        <v>747</v>
      </c>
      <c r="B820" s="48"/>
      <c r="C820" s="49">
        <v>0</v>
      </c>
    </row>
    <row r="821" spans="1:3" ht="14.25">
      <c r="A821" s="50" t="s">
        <v>748</v>
      </c>
      <c r="B821" s="48">
        <f>B822</f>
        <v>0</v>
      </c>
      <c r="C821" s="49"/>
    </row>
    <row r="822" spans="1:3" ht="14.25">
      <c r="A822" s="51" t="s">
        <v>749</v>
      </c>
      <c r="B822" s="48">
        <v>0</v>
      </c>
      <c r="C822" s="49"/>
    </row>
    <row r="823" spans="1:3" ht="14.25">
      <c r="A823" s="50" t="s">
        <v>750</v>
      </c>
      <c r="B823" s="48">
        <f>B824</f>
        <v>0</v>
      </c>
      <c r="C823" s="49"/>
    </row>
    <row r="824" spans="1:3" ht="14.25">
      <c r="A824" s="51" t="s">
        <v>751</v>
      </c>
      <c r="B824" s="48">
        <v>0</v>
      </c>
      <c r="C824" s="49"/>
    </row>
    <row r="825" spans="1:3" ht="14.25">
      <c r="A825" s="50" t="s">
        <v>752</v>
      </c>
      <c r="B825" s="48">
        <f>SUM(B826:B839)</f>
        <v>144</v>
      </c>
      <c r="C825" s="49">
        <v>2.028169014084507</v>
      </c>
    </row>
    <row r="826" spans="1:3" ht="14.25">
      <c r="A826" s="51" t="s">
        <v>146</v>
      </c>
      <c r="B826" s="48">
        <v>0</v>
      </c>
      <c r="C826" s="49"/>
    </row>
    <row r="827" spans="1:3" ht="14.25">
      <c r="A827" s="51" t="s">
        <v>147</v>
      </c>
      <c r="B827" s="48">
        <v>0</v>
      </c>
      <c r="C827" s="49"/>
    </row>
    <row r="828" spans="1:3" ht="14.25">
      <c r="A828" s="51" t="s">
        <v>148</v>
      </c>
      <c r="B828" s="48">
        <v>0</v>
      </c>
      <c r="C828" s="49"/>
    </row>
    <row r="829" spans="1:3" ht="14.25">
      <c r="A829" s="51" t="s">
        <v>753</v>
      </c>
      <c r="B829" s="48">
        <v>0</v>
      </c>
      <c r="C829" s="49"/>
    </row>
    <row r="830" spans="1:3" ht="14.25">
      <c r="A830" s="51" t="s">
        <v>754</v>
      </c>
      <c r="B830" s="48">
        <v>0</v>
      </c>
      <c r="C830" s="49"/>
    </row>
    <row r="831" spans="1:3" ht="14.25">
      <c r="A831" s="51" t="s">
        <v>755</v>
      </c>
      <c r="B831" s="48"/>
      <c r="C831" s="49">
        <v>0</v>
      </c>
    </row>
    <row r="832" spans="1:3" ht="14.25">
      <c r="A832" s="51" t="s">
        <v>756</v>
      </c>
      <c r="B832" s="48">
        <v>144</v>
      </c>
      <c r="C832" s="49"/>
    </row>
    <row r="833" spans="1:3" ht="14.25">
      <c r="A833" s="51" t="s">
        <v>757</v>
      </c>
      <c r="B833" s="48">
        <v>0</v>
      </c>
      <c r="C833" s="49"/>
    </row>
    <row r="834" spans="1:3" ht="14.25">
      <c r="A834" s="51" t="s">
        <v>758</v>
      </c>
      <c r="B834" s="48">
        <v>0</v>
      </c>
      <c r="C834" s="49"/>
    </row>
    <row r="835" spans="1:3" ht="14.25">
      <c r="A835" s="51" t="s">
        <v>759</v>
      </c>
      <c r="B835" s="48">
        <v>0</v>
      </c>
      <c r="C835" s="49"/>
    </row>
    <row r="836" spans="1:3" ht="14.25">
      <c r="A836" s="51" t="s">
        <v>187</v>
      </c>
      <c r="B836" s="48">
        <v>0</v>
      </c>
      <c r="C836" s="49"/>
    </row>
    <row r="837" spans="1:3" ht="14.25">
      <c r="A837" s="51" t="s">
        <v>760</v>
      </c>
      <c r="B837" s="48">
        <v>0</v>
      </c>
      <c r="C837" s="49"/>
    </row>
    <row r="838" spans="1:3" ht="14.25">
      <c r="A838" s="51" t="s">
        <v>155</v>
      </c>
      <c r="B838" s="48">
        <v>0</v>
      </c>
      <c r="C838" s="49"/>
    </row>
    <row r="839" spans="1:3" ht="14.25">
      <c r="A839" s="51" t="s">
        <v>761</v>
      </c>
      <c r="B839" s="48">
        <v>0</v>
      </c>
      <c r="C839" s="49"/>
    </row>
    <row r="840" spans="1:3" ht="14.25">
      <c r="A840" s="50" t="s">
        <v>762</v>
      </c>
      <c r="B840" s="48">
        <f>B841</f>
        <v>1222</v>
      </c>
      <c r="C840" s="49">
        <v>0.41423728813559324</v>
      </c>
    </row>
    <row r="841" spans="1:3" ht="14.25">
      <c r="A841" s="51" t="s">
        <v>763</v>
      </c>
      <c r="B841" s="48">
        <v>1222</v>
      </c>
      <c r="C841" s="49">
        <v>0.41423728813559324</v>
      </c>
    </row>
    <row r="842" spans="1:3" ht="14.25">
      <c r="A842" s="50" t="s">
        <v>764</v>
      </c>
      <c r="B842" s="48">
        <f>SUM(B843,B854,B856,B859,B861,B863)</f>
        <v>11189</v>
      </c>
      <c r="C842" s="49">
        <v>0.6460534672902593</v>
      </c>
    </row>
    <row r="843" spans="1:3" ht="14.25">
      <c r="A843" s="50" t="s">
        <v>765</v>
      </c>
      <c r="B843" s="48">
        <f>SUM(B844:B853)</f>
        <v>3937</v>
      </c>
      <c r="C843" s="49">
        <v>0.8694787985865724</v>
      </c>
    </row>
    <row r="844" spans="1:3" ht="14.25">
      <c r="A844" s="51" t="s">
        <v>146</v>
      </c>
      <c r="B844" s="48">
        <v>1438</v>
      </c>
      <c r="C844" s="49">
        <v>1.0699404761904763</v>
      </c>
    </row>
    <row r="845" spans="1:3" ht="14.25">
      <c r="A845" s="51" t="s">
        <v>147</v>
      </c>
      <c r="B845" s="48">
        <v>339</v>
      </c>
      <c r="C845" s="49">
        <v>0.7976470588235294</v>
      </c>
    </row>
    <row r="846" spans="1:3" ht="14.25">
      <c r="A846" s="51" t="s">
        <v>148</v>
      </c>
      <c r="B846" s="48">
        <v>0</v>
      </c>
      <c r="C846" s="49"/>
    </row>
    <row r="847" spans="1:3" ht="14.25">
      <c r="A847" s="51" t="s">
        <v>766</v>
      </c>
      <c r="B847" s="48">
        <v>1184</v>
      </c>
      <c r="C847" s="49">
        <v>4.13986013986014</v>
      </c>
    </row>
    <row r="848" spans="1:3" ht="14.25">
      <c r="A848" s="51" t="s">
        <v>767</v>
      </c>
      <c r="B848" s="48"/>
      <c r="C848" s="49"/>
    </row>
    <row r="849" spans="1:3" ht="14.25">
      <c r="A849" s="51" t="s">
        <v>768</v>
      </c>
      <c r="B849" s="48"/>
      <c r="C849" s="49"/>
    </row>
    <row r="850" spans="1:3" ht="14.25">
      <c r="A850" s="51" t="s">
        <v>769</v>
      </c>
      <c r="B850" s="48"/>
      <c r="C850" s="49"/>
    </row>
    <row r="851" spans="1:3" ht="14.25">
      <c r="A851" s="51" t="s">
        <v>770</v>
      </c>
      <c r="B851" s="48"/>
      <c r="C851" s="49"/>
    </row>
    <row r="852" spans="1:3" ht="14.25">
      <c r="A852" s="51" t="s">
        <v>771</v>
      </c>
      <c r="B852" s="48"/>
      <c r="C852" s="49"/>
    </row>
    <row r="853" spans="1:3" ht="14.25">
      <c r="A853" s="51" t="s">
        <v>772</v>
      </c>
      <c r="B853" s="48">
        <v>976</v>
      </c>
      <c r="C853" s="49">
        <v>0.39466235341690253</v>
      </c>
    </row>
    <row r="854" spans="1:3" ht="14.25">
      <c r="A854" s="50" t="s">
        <v>773</v>
      </c>
      <c r="B854" s="48">
        <f>B855</f>
        <v>650</v>
      </c>
      <c r="C854" s="49">
        <v>0.4430811179277437</v>
      </c>
    </row>
    <row r="855" spans="1:3" ht="14.25">
      <c r="A855" s="51" t="s">
        <v>774</v>
      </c>
      <c r="B855" s="48">
        <v>650</v>
      </c>
      <c r="C855" s="49">
        <v>0.4430811179277437</v>
      </c>
    </row>
    <row r="856" spans="1:3" ht="14.25">
      <c r="A856" s="50" t="s">
        <v>775</v>
      </c>
      <c r="B856" s="48">
        <f>SUM(B857:B858)</f>
        <v>4880</v>
      </c>
      <c r="C856" s="49">
        <v>0.5268840423234723</v>
      </c>
    </row>
    <row r="857" spans="1:3" ht="14.25">
      <c r="A857" s="51" t="s">
        <v>776</v>
      </c>
      <c r="B857" s="48">
        <v>0</v>
      </c>
      <c r="C857" s="49"/>
    </row>
    <row r="858" spans="1:3" ht="14.25">
      <c r="A858" s="51" t="s">
        <v>777</v>
      </c>
      <c r="B858" s="48">
        <v>4880</v>
      </c>
      <c r="C858" s="49">
        <v>0.5268840423234723</v>
      </c>
    </row>
    <row r="859" spans="1:3" ht="14.25">
      <c r="A859" s="50" t="s">
        <v>778</v>
      </c>
      <c r="B859" s="48">
        <f>B860</f>
        <v>1722</v>
      </c>
      <c r="C859" s="49">
        <v>0.952433628318584</v>
      </c>
    </row>
    <row r="860" spans="1:3" ht="14.25">
      <c r="A860" s="51" t="s">
        <v>779</v>
      </c>
      <c r="B860" s="48">
        <v>1722</v>
      </c>
      <c r="C860" s="49">
        <v>0.952433628318584</v>
      </c>
    </row>
    <row r="861" spans="1:3" ht="14.25">
      <c r="A861" s="50" t="s">
        <v>780</v>
      </c>
      <c r="B861" s="48">
        <f>B862</f>
        <v>0</v>
      </c>
      <c r="C861" s="49">
        <v>0</v>
      </c>
    </row>
    <row r="862" spans="1:3" ht="14.25">
      <c r="A862" s="51" t="s">
        <v>781</v>
      </c>
      <c r="B862" s="48"/>
      <c r="C862" s="49">
        <v>0</v>
      </c>
    </row>
    <row r="863" spans="1:3" ht="14.25">
      <c r="A863" s="50" t="s">
        <v>782</v>
      </c>
      <c r="B863" s="48">
        <f>B864</f>
        <v>0</v>
      </c>
      <c r="C863" s="49">
        <v>0</v>
      </c>
    </row>
    <row r="864" spans="1:3" ht="14.25">
      <c r="A864" s="51" t="s">
        <v>783</v>
      </c>
      <c r="B864" s="48"/>
      <c r="C864" s="49">
        <v>0</v>
      </c>
    </row>
    <row r="865" spans="1:3" ht="14.25">
      <c r="A865" s="50" t="s">
        <v>784</v>
      </c>
      <c r="B865" s="48">
        <f>SUM(B866,B892,B917,B945,B956,B963,B970,B973)</f>
        <v>45546</v>
      </c>
      <c r="C865" s="49">
        <v>0.8392482034273079</v>
      </c>
    </row>
    <row r="866" spans="1:3" ht="14.25">
      <c r="A866" s="50" t="s">
        <v>785</v>
      </c>
      <c r="B866" s="48">
        <f>SUM(B867:B891)</f>
        <v>15355</v>
      </c>
      <c r="C866" s="49">
        <v>0.7745661824051655</v>
      </c>
    </row>
    <row r="867" spans="1:3" ht="14.25">
      <c r="A867" s="51" t="s">
        <v>146</v>
      </c>
      <c r="B867" s="48">
        <v>1383</v>
      </c>
      <c r="C867" s="49">
        <v>1.0541158536585367</v>
      </c>
    </row>
    <row r="868" spans="1:3" ht="14.25">
      <c r="A868" s="51" t="s">
        <v>147</v>
      </c>
      <c r="B868" s="48">
        <v>595</v>
      </c>
      <c r="C868" s="49">
        <v>1.319290465631929</v>
      </c>
    </row>
    <row r="869" spans="1:3" ht="14.25">
      <c r="A869" s="51" t="s">
        <v>148</v>
      </c>
      <c r="B869" s="48">
        <v>0</v>
      </c>
      <c r="C869" s="49"/>
    </row>
    <row r="870" spans="1:3" ht="14.25">
      <c r="A870" s="51" t="s">
        <v>155</v>
      </c>
      <c r="B870" s="48">
        <v>2754</v>
      </c>
      <c r="C870" s="49">
        <v>1.8914835164835164</v>
      </c>
    </row>
    <row r="871" spans="1:3" ht="14.25">
      <c r="A871" s="51" t="s">
        <v>786</v>
      </c>
      <c r="B871" s="48">
        <v>0</v>
      </c>
      <c r="C871" s="49"/>
    </row>
    <row r="872" spans="1:3" ht="14.25">
      <c r="A872" s="51" t="s">
        <v>787</v>
      </c>
      <c r="B872" s="48">
        <v>103</v>
      </c>
      <c r="C872" s="49">
        <v>1.1839080459770115</v>
      </c>
    </row>
    <row r="873" spans="1:3" ht="14.25">
      <c r="A873" s="51" t="s">
        <v>788</v>
      </c>
      <c r="B873" s="48">
        <v>286</v>
      </c>
      <c r="C873" s="49">
        <v>0.6924939467312349</v>
      </c>
    </row>
    <row r="874" spans="1:3" ht="14.25">
      <c r="A874" s="51" t="s">
        <v>789</v>
      </c>
      <c r="B874" s="48">
        <v>98</v>
      </c>
      <c r="C874" s="49">
        <v>1.0888888888888888</v>
      </c>
    </row>
    <row r="875" spans="1:3" ht="14.25">
      <c r="A875" s="51" t="s">
        <v>790</v>
      </c>
      <c r="B875" s="48">
        <v>10</v>
      </c>
      <c r="C875" s="49">
        <v>1</v>
      </c>
    </row>
    <row r="876" spans="1:3" ht="14.25">
      <c r="A876" s="51" t="s">
        <v>791</v>
      </c>
      <c r="B876" s="48">
        <v>0</v>
      </c>
      <c r="C876" s="49"/>
    </row>
    <row r="877" spans="1:3" ht="14.25">
      <c r="A877" s="51" t="s">
        <v>792</v>
      </c>
      <c r="B877" s="48">
        <v>0</v>
      </c>
      <c r="C877" s="49">
        <v>0</v>
      </c>
    </row>
    <row r="878" spans="1:3" ht="14.25">
      <c r="A878" s="51" t="s">
        <v>793</v>
      </c>
      <c r="B878" s="48">
        <v>0</v>
      </c>
      <c r="C878" s="49"/>
    </row>
    <row r="879" spans="1:3" ht="14.25">
      <c r="A879" s="51" t="s">
        <v>794</v>
      </c>
      <c r="B879" s="48">
        <v>22</v>
      </c>
      <c r="C879" s="49"/>
    </row>
    <row r="880" spans="1:3" ht="14.25">
      <c r="A880" s="51" t="s">
        <v>795</v>
      </c>
      <c r="B880" s="48">
        <v>0</v>
      </c>
      <c r="C880" s="49"/>
    </row>
    <row r="881" spans="1:3" ht="14.25">
      <c r="A881" s="51" t="s">
        <v>796</v>
      </c>
      <c r="B881" s="48">
        <v>0</v>
      </c>
      <c r="C881" s="49"/>
    </row>
    <row r="882" spans="1:3" ht="14.25">
      <c r="A882" s="51" t="s">
        <v>797</v>
      </c>
      <c r="B882" s="48">
        <v>256</v>
      </c>
      <c r="C882" s="49">
        <v>25.6</v>
      </c>
    </row>
    <row r="883" spans="1:3" ht="14.25">
      <c r="A883" s="51" t="s">
        <v>798</v>
      </c>
      <c r="B883" s="48">
        <v>614</v>
      </c>
      <c r="C883" s="49">
        <v>0.7589616810877626</v>
      </c>
    </row>
    <row r="884" spans="1:3" ht="14.25">
      <c r="A884" s="51" t="s">
        <v>799</v>
      </c>
      <c r="B884" s="48">
        <v>187</v>
      </c>
      <c r="C884" s="49"/>
    </row>
    <row r="885" spans="1:3" ht="14.25">
      <c r="A885" s="51" t="s">
        <v>800</v>
      </c>
      <c r="B885" s="48">
        <v>0</v>
      </c>
      <c r="C885" s="49">
        <v>0</v>
      </c>
    </row>
    <row r="886" spans="1:3" ht="14.25">
      <c r="A886" s="51" t="s">
        <v>801</v>
      </c>
      <c r="B886" s="48">
        <v>51</v>
      </c>
      <c r="C886" s="49">
        <v>0.35664335664335667</v>
      </c>
    </row>
    <row r="887" spans="1:3" ht="14.25">
      <c r="A887" s="51" t="s">
        <v>802</v>
      </c>
      <c r="B887" s="48">
        <v>60</v>
      </c>
      <c r="C887" s="49">
        <v>0.3333333333333333</v>
      </c>
    </row>
    <row r="888" spans="1:3" ht="14.25">
      <c r="A888" s="51" t="s">
        <v>803</v>
      </c>
      <c r="B888" s="48">
        <v>0</v>
      </c>
      <c r="C888" s="49"/>
    </row>
    <row r="889" spans="1:3" ht="14.25">
      <c r="A889" s="51" t="s">
        <v>804</v>
      </c>
      <c r="B889" s="48">
        <v>10</v>
      </c>
      <c r="C889" s="49">
        <v>0.3333333333333333</v>
      </c>
    </row>
    <row r="890" spans="1:3" ht="14.25">
      <c r="A890" s="51" t="s">
        <v>805</v>
      </c>
      <c r="B890" s="48">
        <v>175</v>
      </c>
      <c r="C890" s="49">
        <v>0.14332514332514332</v>
      </c>
    </row>
    <row r="891" spans="1:3" ht="14.25">
      <c r="A891" s="51" t="s">
        <v>806</v>
      </c>
      <c r="B891" s="48">
        <v>8751</v>
      </c>
      <c r="C891" s="49">
        <v>0.6524753951685058</v>
      </c>
    </row>
    <row r="892" spans="1:3" ht="14.25">
      <c r="A892" s="50" t="s">
        <v>807</v>
      </c>
      <c r="B892" s="48">
        <f>SUM(B893:B916)</f>
        <v>5701</v>
      </c>
      <c r="C892" s="49">
        <v>0.786887508626639</v>
      </c>
    </row>
    <row r="893" spans="1:3" ht="14.25">
      <c r="A893" s="51" t="s">
        <v>146</v>
      </c>
      <c r="B893" s="48">
        <v>0</v>
      </c>
      <c r="C893" s="49"/>
    </row>
    <row r="894" spans="1:3" ht="14.25">
      <c r="A894" s="51" t="s">
        <v>147</v>
      </c>
      <c r="B894" s="48"/>
      <c r="C894" s="49"/>
    </row>
    <row r="895" spans="1:3" ht="14.25">
      <c r="A895" s="51" t="s">
        <v>148</v>
      </c>
      <c r="B895" s="48"/>
      <c r="C895" s="49"/>
    </row>
    <row r="896" spans="1:3" ht="14.25">
      <c r="A896" s="51" t="s">
        <v>808</v>
      </c>
      <c r="B896" s="48">
        <v>1322</v>
      </c>
      <c r="C896" s="49">
        <v>0.6968898260411176</v>
      </c>
    </row>
    <row r="897" spans="1:3" ht="14.25">
      <c r="A897" s="51" t="s">
        <v>809</v>
      </c>
      <c r="B897" s="48">
        <v>1664</v>
      </c>
      <c r="C897" s="49">
        <v>0.9481481481481482</v>
      </c>
    </row>
    <row r="898" spans="1:3" ht="14.25">
      <c r="A898" s="51" t="s">
        <v>810</v>
      </c>
      <c r="B898" s="48">
        <v>26</v>
      </c>
      <c r="C898" s="49">
        <v>1.8571428571428572</v>
      </c>
    </row>
    <row r="899" spans="1:3" ht="14.25">
      <c r="A899" s="51" t="s">
        <v>811</v>
      </c>
      <c r="B899" s="48">
        <v>261</v>
      </c>
      <c r="C899" s="49">
        <v>0.381021897810219</v>
      </c>
    </row>
    <row r="900" spans="1:3" ht="14.25">
      <c r="A900" s="51" t="s">
        <v>812</v>
      </c>
      <c r="B900" s="48">
        <v>974</v>
      </c>
      <c r="C900" s="49">
        <v>0.8440207972270364</v>
      </c>
    </row>
    <row r="901" spans="1:3" ht="14.25">
      <c r="A901" s="51" t="s">
        <v>813</v>
      </c>
      <c r="B901" s="48">
        <v>51</v>
      </c>
      <c r="C901" s="49">
        <v>0.85</v>
      </c>
    </row>
    <row r="902" spans="1:3" ht="14.25">
      <c r="A902" s="51" t="s">
        <v>814</v>
      </c>
      <c r="B902" s="48">
        <v>34</v>
      </c>
      <c r="C902" s="49">
        <v>1.4782608695652173</v>
      </c>
    </row>
    <row r="903" spans="1:3" ht="14.25">
      <c r="A903" s="51" t="s">
        <v>815</v>
      </c>
      <c r="B903" s="48">
        <v>117</v>
      </c>
      <c r="C903" s="49">
        <v>0.536697247706422</v>
      </c>
    </row>
    <row r="904" spans="1:3" ht="14.25">
      <c r="A904" s="51" t="s">
        <v>816</v>
      </c>
      <c r="B904" s="48">
        <v>47</v>
      </c>
      <c r="C904" s="49">
        <v>0.6714285714285714</v>
      </c>
    </row>
    <row r="905" spans="1:3" ht="14.25">
      <c r="A905" s="51" t="s">
        <v>817</v>
      </c>
      <c r="B905" s="48">
        <v>0</v>
      </c>
      <c r="C905" s="49"/>
    </row>
    <row r="906" spans="1:3" ht="14.25">
      <c r="A906" s="51" t="s">
        <v>818</v>
      </c>
      <c r="B906" s="48">
        <v>0</v>
      </c>
      <c r="C906" s="49"/>
    </row>
    <row r="907" spans="1:3" ht="14.25">
      <c r="A907" s="51" t="s">
        <v>819</v>
      </c>
      <c r="B907" s="48">
        <v>301</v>
      </c>
      <c r="C907" s="49">
        <v>1.8353658536585367</v>
      </c>
    </row>
    <row r="908" spans="1:3" ht="14.25">
      <c r="A908" s="51" t="s">
        <v>820</v>
      </c>
      <c r="B908" s="48">
        <v>0</v>
      </c>
      <c r="C908" s="49"/>
    </row>
    <row r="909" spans="1:3" ht="14.25">
      <c r="A909" s="51" t="s">
        <v>821</v>
      </c>
      <c r="B909" s="48">
        <v>0</v>
      </c>
      <c r="C909" s="49"/>
    </row>
    <row r="910" spans="1:3" ht="14.25">
      <c r="A910" s="51" t="s">
        <v>822</v>
      </c>
      <c r="B910" s="48">
        <v>0</v>
      </c>
      <c r="C910" s="49"/>
    </row>
    <row r="911" spans="1:3" ht="14.25">
      <c r="A911" s="51" t="s">
        <v>823</v>
      </c>
      <c r="B911" s="48">
        <v>0</v>
      </c>
      <c r="C911" s="49"/>
    </row>
    <row r="912" spans="1:3" ht="14.25">
      <c r="A912" s="51" t="s">
        <v>824</v>
      </c>
      <c r="B912" s="48">
        <v>580</v>
      </c>
      <c r="C912" s="49">
        <v>1.5303430079155673</v>
      </c>
    </row>
    <row r="913" spans="1:3" ht="14.25">
      <c r="A913" s="51" t="s">
        <v>825</v>
      </c>
      <c r="B913" s="48">
        <v>0</v>
      </c>
      <c r="C913" s="49"/>
    </row>
    <row r="914" spans="1:3" ht="14.25">
      <c r="A914" s="51" t="s">
        <v>826</v>
      </c>
      <c r="B914" s="48">
        <v>0</v>
      </c>
      <c r="C914" s="49"/>
    </row>
    <row r="915" spans="1:3" ht="14.25">
      <c r="A915" s="51" t="s">
        <v>792</v>
      </c>
      <c r="B915" s="48">
        <v>0</v>
      </c>
      <c r="C915" s="49"/>
    </row>
    <row r="916" spans="1:3" ht="14.25">
      <c r="A916" s="51" t="s">
        <v>827</v>
      </c>
      <c r="B916" s="48">
        <v>324</v>
      </c>
      <c r="C916" s="49">
        <v>0.3922518159806295</v>
      </c>
    </row>
    <row r="917" spans="1:3" ht="14.25">
      <c r="A917" s="50" t="s">
        <v>828</v>
      </c>
      <c r="B917" s="48">
        <f>SUM(B918:B944)</f>
        <v>13179</v>
      </c>
      <c r="C917" s="49">
        <v>0.9982578397212544</v>
      </c>
    </row>
    <row r="918" spans="1:3" ht="14.25">
      <c r="A918" s="51" t="s">
        <v>146</v>
      </c>
      <c r="B918" s="48">
        <v>556</v>
      </c>
      <c r="C918" s="49">
        <v>0.9982046678635548</v>
      </c>
    </row>
    <row r="919" spans="1:3" ht="14.25">
      <c r="A919" s="51" t="s">
        <v>147</v>
      </c>
      <c r="B919" s="48">
        <v>1</v>
      </c>
      <c r="C919" s="49"/>
    </row>
    <row r="920" spans="1:3" ht="14.25">
      <c r="A920" s="51" t="s">
        <v>148</v>
      </c>
      <c r="B920" s="48">
        <v>0</v>
      </c>
      <c r="C920" s="49"/>
    </row>
    <row r="921" spans="1:3" ht="14.25">
      <c r="A921" s="51" t="s">
        <v>829</v>
      </c>
      <c r="B921" s="48">
        <v>292</v>
      </c>
      <c r="C921" s="49">
        <v>0.836676217765043</v>
      </c>
    </row>
    <row r="922" spans="1:3" ht="14.25">
      <c r="A922" s="51" t="s">
        <v>830</v>
      </c>
      <c r="B922" s="48">
        <v>9863</v>
      </c>
      <c r="C922" s="49">
        <v>1.3800195886385895</v>
      </c>
    </row>
    <row r="923" spans="1:3" ht="14.25">
      <c r="A923" s="51" t="s">
        <v>831</v>
      </c>
      <c r="B923" s="48">
        <v>180</v>
      </c>
      <c r="C923" s="49">
        <v>0.18</v>
      </c>
    </row>
    <row r="924" spans="1:3" ht="14.25">
      <c r="A924" s="51" t="s">
        <v>832</v>
      </c>
      <c r="B924" s="48">
        <v>0</v>
      </c>
      <c r="C924" s="49"/>
    </row>
    <row r="925" spans="1:3" ht="14.25">
      <c r="A925" s="51" t="s">
        <v>833</v>
      </c>
      <c r="B925" s="48">
        <v>0</v>
      </c>
      <c r="C925" s="49"/>
    </row>
    <row r="926" spans="1:3" ht="14.25">
      <c r="A926" s="51" t="s">
        <v>834</v>
      </c>
      <c r="B926" s="48">
        <v>0</v>
      </c>
      <c r="C926" s="49"/>
    </row>
    <row r="927" spans="1:3" ht="14.25">
      <c r="A927" s="51" t="s">
        <v>835</v>
      </c>
      <c r="B927" s="48">
        <v>822</v>
      </c>
      <c r="C927" s="49">
        <v>0.4407506702412869</v>
      </c>
    </row>
    <row r="928" spans="1:3" ht="14.25">
      <c r="A928" s="51" t="s">
        <v>836</v>
      </c>
      <c r="B928" s="48">
        <v>123</v>
      </c>
      <c r="C928" s="49">
        <v>0.8978102189781022</v>
      </c>
    </row>
    <row r="929" spans="1:3" ht="14.25">
      <c r="A929" s="51" t="s">
        <v>837</v>
      </c>
      <c r="B929" s="48">
        <v>0</v>
      </c>
      <c r="C929" s="49"/>
    </row>
    <row r="930" spans="1:3" ht="14.25">
      <c r="A930" s="51" t="s">
        <v>838</v>
      </c>
      <c r="B930" s="48">
        <v>0</v>
      </c>
      <c r="C930" s="49"/>
    </row>
    <row r="931" spans="1:3" ht="14.25">
      <c r="A931" s="51" t="s">
        <v>839</v>
      </c>
      <c r="B931" s="48">
        <v>252</v>
      </c>
      <c r="C931" s="49">
        <v>1.5365853658536586</v>
      </c>
    </row>
    <row r="932" spans="1:3" ht="14.25">
      <c r="A932" s="51" t="s">
        <v>840</v>
      </c>
      <c r="B932" s="48">
        <v>70</v>
      </c>
      <c r="C932" s="49"/>
    </row>
    <row r="933" spans="1:3" ht="14.25">
      <c r="A933" s="51" t="s">
        <v>841</v>
      </c>
      <c r="B933" s="48">
        <v>255</v>
      </c>
      <c r="C933" s="49">
        <v>0.3079710144927536</v>
      </c>
    </row>
    <row r="934" spans="1:3" ht="14.25">
      <c r="A934" s="51" t="s">
        <v>842</v>
      </c>
      <c r="B934" s="48">
        <v>0</v>
      </c>
      <c r="C934" s="49">
        <v>0</v>
      </c>
    </row>
    <row r="935" spans="1:3" ht="14.25">
      <c r="A935" s="51" t="s">
        <v>843</v>
      </c>
      <c r="B935" s="48">
        <v>0</v>
      </c>
      <c r="C935" s="49"/>
    </row>
    <row r="936" spans="1:3" ht="14.25">
      <c r="A936" s="51" t="s">
        <v>844</v>
      </c>
      <c r="B936" s="48">
        <v>0</v>
      </c>
      <c r="C936" s="49"/>
    </row>
    <row r="937" spans="1:3" ht="14.25">
      <c r="A937" s="51" t="s">
        <v>845</v>
      </c>
      <c r="B937" s="48">
        <v>84</v>
      </c>
      <c r="C937" s="49"/>
    </row>
    <row r="938" spans="1:3" ht="14.25">
      <c r="A938" s="51" t="s">
        <v>846</v>
      </c>
      <c r="B938" s="48">
        <v>0</v>
      </c>
      <c r="C938" s="49"/>
    </row>
    <row r="939" spans="1:3" ht="14.25">
      <c r="A939" s="51" t="s">
        <v>820</v>
      </c>
      <c r="B939" s="48">
        <v>0</v>
      </c>
      <c r="C939" s="49"/>
    </row>
    <row r="940" spans="1:3" ht="14.25">
      <c r="A940" s="51" t="s">
        <v>847</v>
      </c>
      <c r="B940" s="48">
        <v>0</v>
      </c>
      <c r="C940" s="49"/>
    </row>
    <row r="941" spans="1:3" ht="14.25">
      <c r="A941" s="51" t="s">
        <v>848</v>
      </c>
      <c r="B941" s="48">
        <v>100</v>
      </c>
      <c r="C941" s="49">
        <v>0.6666666666666666</v>
      </c>
    </row>
    <row r="942" spans="1:3" ht="14.25">
      <c r="A942" s="51" t="s">
        <v>849</v>
      </c>
      <c r="B942" s="48">
        <v>0</v>
      </c>
      <c r="C942" s="49"/>
    </row>
    <row r="943" spans="1:3" ht="14.25">
      <c r="A943" s="51" t="s">
        <v>850</v>
      </c>
      <c r="B943" s="48">
        <v>0</v>
      </c>
      <c r="C943" s="49"/>
    </row>
    <row r="944" spans="1:3" ht="14.25">
      <c r="A944" s="51" t="s">
        <v>851</v>
      </c>
      <c r="B944" s="48">
        <v>581</v>
      </c>
      <c r="C944" s="49">
        <v>0.7345132743362832</v>
      </c>
    </row>
    <row r="945" spans="1:3" ht="14.25">
      <c r="A945" s="50" t="s">
        <v>852</v>
      </c>
      <c r="B945" s="48">
        <f>SUM(B946:B955)</f>
        <v>4621</v>
      </c>
      <c r="C945" s="49">
        <v>0.764180585414255</v>
      </c>
    </row>
    <row r="946" spans="1:3" ht="14.25">
      <c r="A946" s="51" t="s">
        <v>146</v>
      </c>
      <c r="B946" s="48">
        <v>0</v>
      </c>
      <c r="C946" s="49"/>
    </row>
    <row r="947" spans="1:3" ht="14.25">
      <c r="A947" s="51" t="s">
        <v>147</v>
      </c>
      <c r="B947" s="48"/>
      <c r="C947" s="49"/>
    </row>
    <row r="948" spans="1:3" ht="14.25">
      <c r="A948" s="51" t="s">
        <v>148</v>
      </c>
      <c r="B948" s="48"/>
      <c r="C948" s="49"/>
    </row>
    <row r="949" spans="1:3" ht="14.25">
      <c r="A949" s="51" t="s">
        <v>853</v>
      </c>
      <c r="B949" s="48">
        <v>95</v>
      </c>
      <c r="C949" s="49">
        <v>0.29780564263322884</v>
      </c>
    </row>
    <row r="950" spans="1:3" ht="14.25">
      <c r="A950" s="51" t="s">
        <v>854</v>
      </c>
      <c r="B950" s="48">
        <v>0</v>
      </c>
      <c r="C950" s="49">
        <v>0</v>
      </c>
    </row>
    <row r="951" spans="1:3" ht="14.25">
      <c r="A951" s="51" t="s">
        <v>855</v>
      </c>
      <c r="B951" s="48">
        <v>0</v>
      </c>
      <c r="C951" s="49"/>
    </row>
    <row r="952" spans="1:3" ht="14.25">
      <c r="A952" s="51" t="s">
        <v>856</v>
      </c>
      <c r="B952" s="48">
        <v>0</v>
      </c>
      <c r="C952" s="49"/>
    </row>
    <row r="953" spans="1:3" ht="14.25">
      <c r="A953" s="51" t="s">
        <v>857</v>
      </c>
      <c r="B953" s="48">
        <v>0</v>
      </c>
      <c r="C953" s="49"/>
    </row>
    <row r="954" spans="1:3" ht="14.25">
      <c r="A954" s="51" t="s">
        <v>858</v>
      </c>
      <c r="B954" s="48">
        <v>0</v>
      </c>
      <c r="C954" s="49"/>
    </row>
    <row r="955" spans="1:3" ht="14.25">
      <c r="A955" s="51" t="s">
        <v>859</v>
      </c>
      <c r="B955" s="48">
        <v>4526</v>
      </c>
      <c r="C955" s="49">
        <v>0.9809276116168184</v>
      </c>
    </row>
    <row r="956" spans="1:3" ht="14.25">
      <c r="A956" s="50" t="s">
        <v>860</v>
      </c>
      <c r="B956" s="48">
        <f>SUM(B957:B962)</f>
        <v>4338</v>
      </c>
      <c r="C956" s="49">
        <v>0.7005813953488372</v>
      </c>
    </row>
    <row r="957" spans="1:3" ht="14.25">
      <c r="A957" s="51" t="s">
        <v>861</v>
      </c>
      <c r="B957" s="48">
        <v>1406</v>
      </c>
      <c r="C957" s="49">
        <v>0.721025641025641</v>
      </c>
    </row>
    <row r="958" spans="1:3" ht="14.25">
      <c r="A958" s="51" t="s">
        <v>862</v>
      </c>
      <c r="B958" s="48">
        <v>0</v>
      </c>
      <c r="C958" s="49"/>
    </row>
    <row r="959" spans="1:3" ht="14.25">
      <c r="A959" s="51" t="s">
        <v>863</v>
      </c>
      <c r="B959" s="48">
        <v>2782</v>
      </c>
      <c r="C959" s="49">
        <v>0.8770491803278688</v>
      </c>
    </row>
    <row r="960" spans="1:3" ht="14.25">
      <c r="A960" s="51" t="s">
        <v>864</v>
      </c>
      <c r="B960" s="48">
        <v>0</v>
      </c>
      <c r="C960" s="49">
        <v>0</v>
      </c>
    </row>
    <row r="961" spans="1:3" ht="14.25">
      <c r="A961" s="51" t="s">
        <v>865</v>
      </c>
      <c r="B961" s="48">
        <v>0</v>
      </c>
      <c r="C961" s="49"/>
    </row>
    <row r="962" spans="1:3" ht="14.25">
      <c r="A962" s="51" t="s">
        <v>866</v>
      </c>
      <c r="B962" s="48">
        <v>150</v>
      </c>
      <c r="C962" s="49"/>
    </row>
    <row r="963" spans="1:3" ht="14.25">
      <c r="A963" s="50" t="s">
        <v>867</v>
      </c>
      <c r="B963" s="48">
        <f>SUM(B964:B969)</f>
        <v>254</v>
      </c>
      <c r="C963" s="49">
        <v>1.343915343915344</v>
      </c>
    </row>
    <row r="964" spans="1:3" ht="14.25">
      <c r="A964" s="51" t="s">
        <v>868</v>
      </c>
      <c r="B964" s="48">
        <v>0</v>
      </c>
      <c r="C964" s="49"/>
    </row>
    <row r="965" spans="1:3" ht="14.25">
      <c r="A965" s="51" t="s">
        <v>869</v>
      </c>
      <c r="B965" s="48">
        <v>0</v>
      </c>
      <c r="C965" s="49"/>
    </row>
    <row r="966" spans="1:3" ht="14.25">
      <c r="A966" s="51" t="s">
        <v>870</v>
      </c>
      <c r="B966" s="48">
        <v>208</v>
      </c>
      <c r="C966" s="49">
        <v>26</v>
      </c>
    </row>
    <row r="967" spans="1:3" ht="14.25">
      <c r="A967" s="51" t="s">
        <v>871</v>
      </c>
      <c r="B967" s="48">
        <v>0</v>
      </c>
      <c r="C967" s="49">
        <v>0</v>
      </c>
    </row>
    <row r="968" spans="1:3" ht="14.25">
      <c r="A968" s="51" t="s">
        <v>872</v>
      </c>
      <c r="B968" s="48">
        <v>0</v>
      </c>
      <c r="C968" s="49"/>
    </row>
    <row r="969" spans="1:3" ht="14.25">
      <c r="A969" s="51" t="s">
        <v>873</v>
      </c>
      <c r="B969" s="48">
        <v>46</v>
      </c>
      <c r="C969" s="49">
        <v>0.2857142857142857</v>
      </c>
    </row>
    <row r="970" spans="1:3" ht="14.25">
      <c r="A970" s="50" t="s">
        <v>874</v>
      </c>
      <c r="B970" s="48">
        <f>SUM(B971:B972)</f>
        <v>0</v>
      </c>
      <c r="C970" s="49"/>
    </row>
    <row r="971" spans="1:3" ht="14.25">
      <c r="A971" s="51" t="s">
        <v>875</v>
      </c>
      <c r="B971" s="48">
        <v>0</v>
      </c>
      <c r="C971" s="49"/>
    </row>
    <row r="972" spans="1:3" ht="14.25">
      <c r="A972" s="51" t="s">
        <v>876</v>
      </c>
      <c r="B972" s="48">
        <v>0</v>
      </c>
      <c r="C972" s="49"/>
    </row>
    <row r="973" spans="1:3" ht="14.25">
      <c r="A973" s="50" t="s">
        <v>877</v>
      </c>
      <c r="B973" s="48">
        <f>B974+B975</f>
        <v>2098</v>
      </c>
      <c r="C973" s="49">
        <v>1.3354551241247612</v>
      </c>
    </row>
    <row r="974" spans="1:3" ht="14.25">
      <c r="A974" s="51" t="s">
        <v>878</v>
      </c>
      <c r="B974" s="48">
        <v>0</v>
      </c>
      <c r="C974" s="49"/>
    </row>
    <row r="975" spans="1:3" ht="14.25">
      <c r="A975" s="51" t="s">
        <v>879</v>
      </c>
      <c r="B975" s="48">
        <v>2098</v>
      </c>
      <c r="C975" s="49">
        <v>1.3354551241247612</v>
      </c>
    </row>
    <row r="976" spans="1:3" ht="14.25">
      <c r="A976" s="50" t="s">
        <v>880</v>
      </c>
      <c r="B976" s="48">
        <f>SUM(B977,B1000,B1010,B1020,B1025,B1032,B1037)</f>
        <v>29485</v>
      </c>
      <c r="C976" s="49">
        <v>2.0858092812676854</v>
      </c>
    </row>
    <row r="977" spans="1:3" ht="14.25">
      <c r="A977" s="50" t="s">
        <v>881</v>
      </c>
      <c r="B977" s="48">
        <f>SUM(B978:B999)</f>
        <v>14606</v>
      </c>
      <c r="C977" s="49">
        <v>1.9472070390614584</v>
      </c>
    </row>
    <row r="978" spans="1:3" ht="14.25">
      <c r="A978" s="51" t="s">
        <v>146</v>
      </c>
      <c r="B978" s="48">
        <v>985</v>
      </c>
      <c r="C978" s="49">
        <v>1.012332990750257</v>
      </c>
    </row>
    <row r="979" spans="1:3" ht="14.25">
      <c r="A979" s="51" t="s">
        <v>147</v>
      </c>
      <c r="B979" s="48">
        <v>906</v>
      </c>
      <c r="C979" s="49">
        <v>1.1157635467980296</v>
      </c>
    </row>
    <row r="980" spans="1:3" ht="14.25">
      <c r="A980" s="51" t="s">
        <v>148</v>
      </c>
      <c r="B980" s="48">
        <v>0</v>
      </c>
      <c r="C980" s="49"/>
    </row>
    <row r="981" spans="1:3" ht="14.25">
      <c r="A981" s="51" t="s">
        <v>882</v>
      </c>
      <c r="B981" s="48">
        <v>8196</v>
      </c>
      <c r="C981" s="49">
        <v>9.886610373944512</v>
      </c>
    </row>
    <row r="982" spans="1:3" ht="14.25">
      <c r="A982" s="51" t="s">
        <v>883</v>
      </c>
      <c r="B982" s="48">
        <v>942</v>
      </c>
      <c r="C982" s="49">
        <v>0.6246684350132626</v>
      </c>
    </row>
    <row r="983" spans="1:3" ht="14.25">
      <c r="A983" s="51" t="s">
        <v>884</v>
      </c>
      <c r="B983" s="48">
        <v>0</v>
      </c>
      <c r="C983" s="49"/>
    </row>
    <row r="984" spans="1:3" ht="14.25">
      <c r="A984" s="51" t="s">
        <v>885</v>
      </c>
      <c r="B984" s="48">
        <v>60</v>
      </c>
      <c r="C984" s="49">
        <v>1</v>
      </c>
    </row>
    <row r="985" spans="1:3" ht="14.25">
      <c r="A985" s="51" t="s">
        <v>886</v>
      </c>
      <c r="B985" s="48"/>
      <c r="C985" s="49"/>
    </row>
    <row r="986" spans="1:3" ht="14.25">
      <c r="A986" s="51" t="s">
        <v>887</v>
      </c>
      <c r="B986" s="48"/>
      <c r="C986" s="49"/>
    </row>
    <row r="987" spans="1:3" ht="14.25">
      <c r="A987" s="51" t="s">
        <v>888</v>
      </c>
      <c r="B987" s="48"/>
      <c r="C987" s="49"/>
    </row>
    <row r="988" spans="1:3" ht="14.25">
      <c r="A988" s="51" t="s">
        <v>889</v>
      </c>
      <c r="B988" s="48"/>
      <c r="C988" s="49"/>
    </row>
    <row r="989" spans="1:3" ht="14.25">
      <c r="A989" s="51" t="s">
        <v>890</v>
      </c>
      <c r="B989" s="48"/>
      <c r="C989" s="49"/>
    </row>
    <row r="990" spans="1:3" ht="14.25">
      <c r="A990" s="51" t="s">
        <v>891</v>
      </c>
      <c r="B990" s="48"/>
      <c r="C990" s="49"/>
    </row>
    <row r="991" spans="1:3" ht="14.25">
      <c r="A991" s="51" t="s">
        <v>892</v>
      </c>
      <c r="B991" s="48"/>
      <c r="C991" s="49"/>
    </row>
    <row r="992" spans="1:3" ht="14.25">
      <c r="A992" s="51" t="s">
        <v>893</v>
      </c>
      <c r="B992" s="48"/>
      <c r="C992" s="49"/>
    </row>
    <row r="993" spans="1:3" ht="14.25">
      <c r="A993" s="51" t="s">
        <v>894</v>
      </c>
      <c r="B993" s="48"/>
      <c r="C993" s="49"/>
    </row>
    <row r="994" spans="1:3" ht="14.25">
      <c r="A994" s="51" t="s">
        <v>895</v>
      </c>
      <c r="B994" s="48"/>
      <c r="C994" s="49"/>
    </row>
    <row r="995" spans="1:3" ht="14.25">
      <c r="A995" s="51" t="s">
        <v>896</v>
      </c>
      <c r="B995" s="48"/>
      <c r="C995" s="49"/>
    </row>
    <row r="996" spans="1:3" ht="14.25">
      <c r="A996" s="51" t="s">
        <v>897</v>
      </c>
      <c r="B996" s="48"/>
      <c r="C996" s="49"/>
    </row>
    <row r="997" spans="1:3" ht="14.25">
      <c r="A997" s="51" t="s">
        <v>898</v>
      </c>
      <c r="B997" s="48"/>
      <c r="C997" s="49"/>
    </row>
    <row r="998" spans="1:3" ht="14.25">
      <c r="A998" s="51" t="s">
        <v>899</v>
      </c>
      <c r="B998" s="48"/>
      <c r="C998" s="49"/>
    </row>
    <row r="999" spans="1:3" ht="14.25">
      <c r="A999" s="51" t="s">
        <v>900</v>
      </c>
      <c r="B999" s="48">
        <v>3517</v>
      </c>
      <c r="C999" s="49">
        <v>1.0596565230491113</v>
      </c>
    </row>
    <row r="1000" spans="1:3" ht="14.25">
      <c r="A1000" s="50" t="s">
        <v>901</v>
      </c>
      <c r="B1000" s="48">
        <f>SUM(B1001:B1009)</f>
        <v>0</v>
      </c>
      <c r="C1000" s="49"/>
    </row>
    <row r="1001" spans="1:3" ht="14.25">
      <c r="A1001" s="51" t="s">
        <v>146</v>
      </c>
      <c r="B1001" s="48">
        <v>0</v>
      </c>
      <c r="C1001" s="49"/>
    </row>
    <row r="1002" spans="1:3" ht="14.25">
      <c r="A1002" s="51" t="s">
        <v>147</v>
      </c>
      <c r="B1002" s="48">
        <v>0</v>
      </c>
      <c r="C1002" s="49"/>
    </row>
    <row r="1003" spans="1:3" ht="14.25">
      <c r="A1003" s="51" t="s">
        <v>148</v>
      </c>
      <c r="B1003" s="48">
        <v>0</v>
      </c>
      <c r="C1003" s="49"/>
    </row>
    <row r="1004" spans="1:3" ht="14.25">
      <c r="A1004" s="51" t="s">
        <v>902</v>
      </c>
      <c r="B1004" s="48">
        <v>0</v>
      </c>
      <c r="C1004" s="49"/>
    </row>
    <row r="1005" spans="1:3" ht="14.25">
      <c r="A1005" s="51" t="s">
        <v>903</v>
      </c>
      <c r="B1005" s="48">
        <v>0</v>
      </c>
      <c r="C1005" s="49"/>
    </row>
    <row r="1006" spans="1:3" ht="14.25">
      <c r="A1006" s="51" t="s">
        <v>904</v>
      </c>
      <c r="B1006" s="48">
        <v>0</v>
      </c>
      <c r="C1006" s="49"/>
    </row>
    <row r="1007" spans="1:3" ht="14.25">
      <c r="A1007" s="51" t="s">
        <v>905</v>
      </c>
      <c r="B1007" s="48">
        <v>0</v>
      </c>
      <c r="C1007" s="49"/>
    </row>
    <row r="1008" spans="1:3" ht="14.25">
      <c r="A1008" s="51" t="s">
        <v>906</v>
      </c>
      <c r="B1008" s="48">
        <v>0</v>
      </c>
      <c r="C1008" s="49"/>
    </row>
    <row r="1009" spans="1:3" ht="14.25">
      <c r="A1009" s="51" t="s">
        <v>907</v>
      </c>
      <c r="B1009" s="48">
        <v>0</v>
      </c>
      <c r="C1009" s="49"/>
    </row>
    <row r="1010" spans="1:3" ht="14.25">
      <c r="A1010" s="50" t="s">
        <v>908</v>
      </c>
      <c r="B1010" s="48">
        <f>SUM(B1011:B1019)</f>
        <v>0</v>
      </c>
      <c r="C1010" s="49"/>
    </row>
    <row r="1011" spans="1:3" ht="14.25">
      <c r="A1011" s="51" t="s">
        <v>146</v>
      </c>
      <c r="B1011" s="48">
        <v>0</v>
      </c>
      <c r="C1011" s="49"/>
    </row>
    <row r="1012" spans="1:3" ht="14.25">
      <c r="A1012" s="51" t="s">
        <v>147</v>
      </c>
      <c r="B1012" s="48">
        <v>0</v>
      </c>
      <c r="C1012" s="49"/>
    </row>
    <row r="1013" spans="1:3" ht="14.25">
      <c r="A1013" s="51" t="s">
        <v>148</v>
      </c>
      <c r="B1013" s="48">
        <v>0</v>
      </c>
      <c r="C1013" s="49"/>
    </row>
    <row r="1014" spans="1:3" ht="14.25">
      <c r="A1014" s="51" t="s">
        <v>909</v>
      </c>
      <c r="B1014" s="48">
        <v>0</v>
      </c>
      <c r="C1014" s="49"/>
    </row>
    <row r="1015" spans="1:3" ht="14.25">
      <c r="A1015" s="51" t="s">
        <v>910</v>
      </c>
      <c r="B1015" s="48">
        <v>0</v>
      </c>
      <c r="C1015" s="49"/>
    </row>
    <row r="1016" spans="1:3" ht="14.25">
      <c r="A1016" s="51" t="s">
        <v>911</v>
      </c>
      <c r="B1016" s="48">
        <v>0</v>
      </c>
      <c r="C1016" s="49"/>
    </row>
    <row r="1017" spans="1:3" ht="14.25">
      <c r="A1017" s="51" t="s">
        <v>912</v>
      </c>
      <c r="B1017" s="48">
        <v>0</v>
      </c>
      <c r="C1017" s="49"/>
    </row>
    <row r="1018" spans="1:3" ht="14.25">
      <c r="A1018" s="51" t="s">
        <v>913</v>
      </c>
      <c r="B1018" s="48">
        <v>0</v>
      </c>
      <c r="C1018" s="49"/>
    </row>
    <row r="1019" spans="1:3" ht="14.25">
      <c r="A1019" s="51" t="s">
        <v>914</v>
      </c>
      <c r="B1019" s="48">
        <v>0</v>
      </c>
      <c r="C1019" s="49"/>
    </row>
    <row r="1020" spans="1:3" ht="14.25">
      <c r="A1020" s="50" t="s">
        <v>915</v>
      </c>
      <c r="B1020" s="48">
        <f>SUM(B1021:B1024)</f>
        <v>0</v>
      </c>
      <c r="C1020" s="49">
        <v>0</v>
      </c>
    </row>
    <row r="1021" spans="1:3" ht="14.25">
      <c r="A1021" s="51" t="s">
        <v>916</v>
      </c>
      <c r="B1021" s="48"/>
      <c r="C1021" s="49">
        <v>0</v>
      </c>
    </row>
    <row r="1022" spans="1:3" ht="14.25">
      <c r="A1022" s="51" t="s">
        <v>917</v>
      </c>
      <c r="B1022" s="48"/>
      <c r="C1022" s="49">
        <v>0</v>
      </c>
    </row>
    <row r="1023" spans="1:3" ht="14.25">
      <c r="A1023" s="51" t="s">
        <v>918</v>
      </c>
      <c r="B1023" s="48"/>
      <c r="C1023" s="49">
        <v>0</v>
      </c>
    </row>
    <row r="1024" spans="1:3" ht="14.25">
      <c r="A1024" s="51" t="s">
        <v>919</v>
      </c>
      <c r="B1024" s="48"/>
      <c r="C1024" s="49">
        <v>0</v>
      </c>
    </row>
    <row r="1025" spans="1:3" ht="14.25">
      <c r="A1025" s="50" t="s">
        <v>920</v>
      </c>
      <c r="B1025" s="48">
        <f>SUM(B1026:B1031)</f>
        <v>0</v>
      </c>
      <c r="C1025" s="49"/>
    </row>
    <row r="1026" spans="1:3" ht="14.25">
      <c r="A1026" s="51" t="s">
        <v>146</v>
      </c>
      <c r="B1026" s="48">
        <v>0</v>
      </c>
      <c r="C1026" s="49"/>
    </row>
    <row r="1027" spans="1:3" ht="14.25">
      <c r="A1027" s="51" t="s">
        <v>147</v>
      </c>
      <c r="B1027" s="48">
        <v>0</v>
      </c>
      <c r="C1027" s="49"/>
    </row>
    <row r="1028" spans="1:3" ht="14.25">
      <c r="A1028" s="51" t="s">
        <v>148</v>
      </c>
      <c r="B1028" s="48">
        <v>0</v>
      </c>
      <c r="C1028" s="49"/>
    </row>
    <row r="1029" spans="1:3" ht="14.25">
      <c r="A1029" s="51" t="s">
        <v>906</v>
      </c>
      <c r="B1029" s="48">
        <v>0</v>
      </c>
      <c r="C1029" s="49"/>
    </row>
    <row r="1030" spans="1:3" ht="14.25">
      <c r="A1030" s="51" t="s">
        <v>921</v>
      </c>
      <c r="B1030" s="48">
        <v>0</v>
      </c>
      <c r="C1030" s="49"/>
    </row>
    <row r="1031" spans="1:3" ht="14.25">
      <c r="A1031" s="51" t="s">
        <v>922</v>
      </c>
      <c r="B1031" s="48">
        <v>0</v>
      </c>
      <c r="C1031" s="49"/>
    </row>
    <row r="1032" spans="1:3" ht="14.25">
      <c r="A1032" s="50" t="s">
        <v>923</v>
      </c>
      <c r="B1032" s="48">
        <f>SUM(B1033:B1036)</f>
        <v>13832</v>
      </c>
      <c r="C1032" s="49">
        <v>2.1471592673082895</v>
      </c>
    </row>
    <row r="1033" spans="1:3" ht="14.25">
      <c r="A1033" s="51" t="s">
        <v>924</v>
      </c>
      <c r="B1033" s="48">
        <v>13832</v>
      </c>
      <c r="C1033" s="49">
        <v>2.2447257383966246</v>
      </c>
    </row>
    <row r="1034" spans="1:3" ht="14.25">
      <c r="A1034" s="51" t="s">
        <v>925</v>
      </c>
      <c r="B1034" s="48"/>
      <c r="C1034" s="49">
        <v>0</v>
      </c>
    </row>
    <row r="1035" spans="1:3" ht="14.25">
      <c r="A1035" s="51" t="s">
        <v>926</v>
      </c>
      <c r="B1035" s="48">
        <v>0</v>
      </c>
      <c r="C1035" s="49"/>
    </row>
    <row r="1036" spans="1:3" ht="14.25">
      <c r="A1036" s="51" t="s">
        <v>927</v>
      </c>
      <c r="B1036" s="48">
        <v>0</v>
      </c>
      <c r="C1036" s="49"/>
    </row>
    <row r="1037" spans="1:3" ht="14.25">
      <c r="A1037" s="50" t="s">
        <v>928</v>
      </c>
      <c r="B1037" s="48">
        <f>SUM(B1038:B1039)</f>
        <v>1047</v>
      </c>
      <c r="C1037" s="49"/>
    </row>
    <row r="1038" spans="1:3" ht="14.25">
      <c r="A1038" s="51" t="s">
        <v>929</v>
      </c>
      <c r="B1038" s="48">
        <v>0</v>
      </c>
      <c r="C1038" s="49"/>
    </row>
    <row r="1039" spans="1:3" ht="14.25">
      <c r="A1039" s="51" t="s">
        <v>930</v>
      </c>
      <c r="B1039" s="48">
        <v>1047</v>
      </c>
      <c r="C1039" s="49"/>
    </row>
    <row r="1040" spans="1:3" ht="14.25">
      <c r="A1040" s="50" t="s">
        <v>931</v>
      </c>
      <c r="B1040" s="48">
        <f>SUM(B1041,B1051,B1067,B1072,B1086,B1093,B1101)</f>
        <v>1713</v>
      </c>
      <c r="C1040" s="49">
        <v>0.123575241667869</v>
      </c>
    </row>
    <row r="1041" spans="1:3" ht="14.25">
      <c r="A1041" s="50" t="s">
        <v>932</v>
      </c>
      <c r="B1041" s="48">
        <f>SUM(B1042:B1050)</f>
        <v>180</v>
      </c>
      <c r="C1041" s="49">
        <v>1</v>
      </c>
    </row>
    <row r="1042" spans="1:3" ht="14.25">
      <c r="A1042" s="51" t="s">
        <v>146</v>
      </c>
      <c r="B1042" s="48">
        <v>0</v>
      </c>
      <c r="C1042" s="49"/>
    </row>
    <row r="1043" spans="1:3" ht="14.25">
      <c r="A1043" s="51" t="s">
        <v>147</v>
      </c>
      <c r="B1043" s="48">
        <v>0</v>
      </c>
      <c r="C1043" s="49"/>
    </row>
    <row r="1044" spans="1:3" ht="14.25">
      <c r="A1044" s="51" t="s">
        <v>148</v>
      </c>
      <c r="B1044" s="48">
        <v>0</v>
      </c>
      <c r="C1044" s="49"/>
    </row>
    <row r="1045" spans="1:3" ht="14.25">
      <c r="A1045" s="51" t="s">
        <v>933</v>
      </c>
      <c r="B1045" s="48">
        <v>0</v>
      </c>
      <c r="C1045" s="49"/>
    </row>
    <row r="1046" spans="1:3" ht="14.25">
      <c r="A1046" s="51" t="s">
        <v>934</v>
      </c>
      <c r="B1046" s="48">
        <v>0</v>
      </c>
      <c r="C1046" s="49"/>
    </row>
    <row r="1047" spans="1:3" ht="14.25">
      <c r="A1047" s="51" t="s">
        <v>935</v>
      </c>
      <c r="B1047" s="48">
        <v>0</v>
      </c>
      <c r="C1047" s="49"/>
    </row>
    <row r="1048" spans="1:3" ht="14.25">
      <c r="A1048" s="51" t="s">
        <v>936</v>
      </c>
      <c r="B1048" s="48">
        <v>0</v>
      </c>
      <c r="C1048" s="49"/>
    </row>
    <row r="1049" spans="1:3" ht="14.25">
      <c r="A1049" s="51" t="s">
        <v>937</v>
      </c>
      <c r="B1049" s="48">
        <v>0</v>
      </c>
      <c r="C1049" s="49"/>
    </row>
    <row r="1050" spans="1:3" ht="14.25">
      <c r="A1050" s="51" t="s">
        <v>938</v>
      </c>
      <c r="B1050" s="48">
        <v>180</v>
      </c>
      <c r="C1050" s="49">
        <v>1</v>
      </c>
    </row>
    <row r="1051" spans="1:3" ht="14.25">
      <c r="A1051" s="50" t="s">
        <v>939</v>
      </c>
      <c r="B1051" s="48">
        <f>SUM(B1052:B1066)</f>
        <v>422</v>
      </c>
      <c r="C1051" s="49">
        <v>0.6187683284457478</v>
      </c>
    </row>
    <row r="1052" spans="1:3" ht="14.25">
      <c r="A1052" s="51" t="s">
        <v>146</v>
      </c>
      <c r="B1052" s="48">
        <v>191</v>
      </c>
      <c r="C1052" s="49">
        <v>1.0494505494505495</v>
      </c>
    </row>
    <row r="1053" spans="1:3" ht="14.25">
      <c r="A1053" s="51" t="s">
        <v>147</v>
      </c>
      <c r="B1053" s="48">
        <v>180</v>
      </c>
      <c r="C1053" s="49">
        <v>2.0689655172413794</v>
      </c>
    </row>
    <row r="1054" spans="1:3" ht="14.25">
      <c r="A1054" s="51" t="s">
        <v>148</v>
      </c>
      <c r="B1054" s="48"/>
      <c r="C1054" s="49"/>
    </row>
    <row r="1055" spans="1:3" ht="14.25">
      <c r="A1055" s="51" t="s">
        <v>940</v>
      </c>
      <c r="B1055" s="48"/>
      <c r="C1055" s="49"/>
    </row>
    <row r="1056" spans="1:3" ht="14.25">
      <c r="A1056" s="51" t="s">
        <v>941</v>
      </c>
      <c r="B1056" s="48"/>
      <c r="C1056" s="49"/>
    </row>
    <row r="1057" spans="1:3" ht="14.25">
      <c r="A1057" s="51" t="s">
        <v>942</v>
      </c>
      <c r="B1057" s="48"/>
      <c r="C1057" s="49"/>
    </row>
    <row r="1058" spans="1:3" ht="14.25">
      <c r="A1058" s="51" t="s">
        <v>943</v>
      </c>
      <c r="B1058" s="48"/>
      <c r="C1058" s="49"/>
    </row>
    <row r="1059" spans="1:3" ht="14.25">
      <c r="A1059" s="51" t="s">
        <v>944</v>
      </c>
      <c r="B1059" s="48"/>
      <c r="C1059" s="49"/>
    </row>
    <row r="1060" spans="1:3" ht="14.25">
      <c r="A1060" s="51" t="s">
        <v>945</v>
      </c>
      <c r="B1060" s="48"/>
      <c r="C1060" s="49"/>
    </row>
    <row r="1061" spans="1:3" ht="14.25">
      <c r="A1061" s="51" t="s">
        <v>946</v>
      </c>
      <c r="B1061" s="48"/>
      <c r="C1061" s="49"/>
    </row>
    <row r="1062" spans="1:3" ht="14.25">
      <c r="A1062" s="51" t="s">
        <v>947</v>
      </c>
      <c r="B1062" s="48"/>
      <c r="C1062" s="49"/>
    </row>
    <row r="1063" spans="1:3" ht="14.25">
      <c r="A1063" s="51" t="s">
        <v>948</v>
      </c>
      <c r="B1063" s="48"/>
      <c r="C1063" s="49"/>
    </row>
    <row r="1064" spans="1:3" ht="14.25">
      <c r="A1064" s="51" t="s">
        <v>949</v>
      </c>
      <c r="B1064" s="48"/>
      <c r="C1064" s="49"/>
    </row>
    <row r="1065" spans="1:3" ht="14.25">
      <c r="A1065" s="51" t="s">
        <v>950</v>
      </c>
      <c r="B1065" s="48"/>
      <c r="C1065" s="49"/>
    </row>
    <row r="1066" spans="1:3" ht="14.25">
      <c r="A1066" s="51" t="s">
        <v>951</v>
      </c>
      <c r="B1066" s="48">
        <v>51</v>
      </c>
      <c r="C1066" s="49">
        <v>0.1234866828087167</v>
      </c>
    </row>
    <row r="1067" spans="1:3" ht="14.25">
      <c r="A1067" s="50" t="s">
        <v>952</v>
      </c>
      <c r="B1067" s="48">
        <f>SUM(B1068:B1071)</f>
        <v>0</v>
      </c>
      <c r="C1067" s="49"/>
    </row>
    <row r="1068" spans="1:3" ht="14.25">
      <c r="A1068" s="51" t="s">
        <v>146</v>
      </c>
      <c r="B1068" s="48">
        <v>0</v>
      </c>
      <c r="C1068" s="49"/>
    </row>
    <row r="1069" spans="1:3" ht="14.25">
      <c r="A1069" s="51" t="s">
        <v>147</v>
      </c>
      <c r="B1069" s="48">
        <v>0</v>
      </c>
      <c r="C1069" s="49"/>
    </row>
    <row r="1070" spans="1:3" ht="14.25">
      <c r="A1070" s="51" t="s">
        <v>148</v>
      </c>
      <c r="B1070" s="48">
        <v>0</v>
      </c>
      <c r="C1070" s="49"/>
    </row>
    <row r="1071" spans="1:3" ht="14.25">
      <c r="A1071" s="51" t="s">
        <v>953</v>
      </c>
      <c r="B1071" s="48">
        <v>0</v>
      </c>
      <c r="C1071" s="49"/>
    </row>
    <row r="1072" spans="1:3" ht="14.25">
      <c r="A1072" s="50" t="s">
        <v>954</v>
      </c>
      <c r="B1072" s="48">
        <f>SUM(B1073:B1085)</f>
        <v>0</v>
      </c>
      <c r="C1072" s="49"/>
    </row>
    <row r="1073" spans="1:3" ht="14.25">
      <c r="A1073" s="51" t="s">
        <v>146</v>
      </c>
      <c r="B1073" s="48">
        <v>0</v>
      </c>
      <c r="C1073" s="49"/>
    </row>
    <row r="1074" spans="1:3" ht="14.25">
      <c r="A1074" s="51" t="s">
        <v>147</v>
      </c>
      <c r="B1074" s="48">
        <v>0</v>
      </c>
      <c r="C1074" s="49"/>
    </row>
    <row r="1075" spans="1:3" ht="14.25">
      <c r="A1075" s="51" t="s">
        <v>148</v>
      </c>
      <c r="B1075" s="48">
        <v>0</v>
      </c>
      <c r="C1075" s="49"/>
    </row>
    <row r="1076" spans="1:3" ht="14.25">
      <c r="A1076" s="51" t="s">
        <v>955</v>
      </c>
      <c r="B1076" s="48">
        <v>0</v>
      </c>
      <c r="C1076" s="49"/>
    </row>
    <row r="1077" spans="1:3" ht="14.25">
      <c r="A1077" s="51" t="s">
        <v>956</v>
      </c>
      <c r="B1077" s="48">
        <v>0</v>
      </c>
      <c r="C1077" s="49"/>
    </row>
    <row r="1078" spans="1:3" ht="14.25">
      <c r="A1078" s="51" t="s">
        <v>957</v>
      </c>
      <c r="B1078" s="48">
        <v>0</v>
      </c>
      <c r="C1078" s="49"/>
    </row>
    <row r="1079" spans="1:3" ht="14.25">
      <c r="A1079" s="51" t="s">
        <v>958</v>
      </c>
      <c r="B1079" s="48">
        <v>0</v>
      </c>
      <c r="C1079" s="49"/>
    </row>
    <row r="1080" spans="1:3" ht="14.25">
      <c r="A1080" s="51" t="s">
        <v>959</v>
      </c>
      <c r="B1080" s="48">
        <v>0</v>
      </c>
      <c r="C1080" s="49"/>
    </row>
    <row r="1081" spans="1:3" ht="14.25">
      <c r="A1081" s="51" t="s">
        <v>960</v>
      </c>
      <c r="B1081" s="48">
        <v>0</v>
      </c>
      <c r="C1081" s="49"/>
    </row>
    <row r="1082" spans="1:3" ht="14.25">
      <c r="A1082" s="51" t="s">
        <v>961</v>
      </c>
      <c r="B1082" s="48">
        <v>0</v>
      </c>
      <c r="C1082" s="49"/>
    </row>
    <row r="1083" spans="1:3" ht="14.25">
      <c r="A1083" s="51" t="s">
        <v>906</v>
      </c>
      <c r="B1083" s="48">
        <v>0</v>
      </c>
      <c r="C1083" s="49"/>
    </row>
    <row r="1084" spans="1:3" ht="14.25">
      <c r="A1084" s="51" t="s">
        <v>962</v>
      </c>
      <c r="B1084" s="48">
        <v>0</v>
      </c>
      <c r="C1084" s="49"/>
    </row>
    <row r="1085" spans="1:3" ht="14.25">
      <c r="A1085" s="51" t="s">
        <v>963</v>
      </c>
      <c r="B1085" s="48">
        <v>0</v>
      </c>
      <c r="C1085" s="49"/>
    </row>
    <row r="1086" spans="1:3" ht="14.25">
      <c r="A1086" s="50" t="s">
        <v>964</v>
      </c>
      <c r="B1086" s="48">
        <f>SUM(B1087:B1092)</f>
        <v>0</v>
      </c>
      <c r="C1086" s="49"/>
    </row>
    <row r="1087" spans="1:3" ht="14.25">
      <c r="A1087" s="51" t="s">
        <v>146</v>
      </c>
      <c r="B1087" s="48">
        <v>0</v>
      </c>
      <c r="C1087" s="49"/>
    </row>
    <row r="1088" spans="1:3" ht="14.25">
      <c r="A1088" s="51" t="s">
        <v>147</v>
      </c>
      <c r="B1088" s="48">
        <v>0</v>
      </c>
      <c r="C1088" s="49"/>
    </row>
    <row r="1089" spans="1:3" ht="14.25">
      <c r="A1089" s="51" t="s">
        <v>148</v>
      </c>
      <c r="B1089" s="48">
        <v>0</v>
      </c>
      <c r="C1089" s="49"/>
    </row>
    <row r="1090" spans="1:3" ht="14.25">
      <c r="A1090" s="51" t="s">
        <v>965</v>
      </c>
      <c r="B1090" s="48">
        <v>0</v>
      </c>
      <c r="C1090" s="49"/>
    </row>
    <row r="1091" spans="1:3" ht="14.25">
      <c r="A1091" s="51" t="s">
        <v>966</v>
      </c>
      <c r="B1091" s="48">
        <v>0</v>
      </c>
      <c r="C1091" s="49"/>
    </row>
    <row r="1092" spans="1:3" ht="14.25">
      <c r="A1092" s="51" t="s">
        <v>967</v>
      </c>
      <c r="B1092" s="48">
        <v>0</v>
      </c>
      <c r="C1092" s="49"/>
    </row>
    <row r="1093" spans="1:3" ht="14.25">
      <c r="A1093" s="50" t="s">
        <v>968</v>
      </c>
      <c r="B1093" s="48">
        <f>SUM(B1094:B1100)</f>
        <v>806</v>
      </c>
      <c r="C1093" s="49">
        <v>0.06227304334389245</v>
      </c>
    </row>
    <row r="1094" spans="1:3" ht="14.25">
      <c r="A1094" s="51" t="s">
        <v>146</v>
      </c>
      <c r="B1094" s="48">
        <v>57</v>
      </c>
      <c r="C1094" s="49">
        <v>1.5833333333333333</v>
      </c>
    </row>
    <row r="1095" spans="1:3" ht="14.25">
      <c r="A1095" s="51" t="s">
        <v>147</v>
      </c>
      <c r="B1095" s="48">
        <v>19</v>
      </c>
      <c r="C1095" s="49">
        <v>0.7037037037037037</v>
      </c>
    </row>
    <row r="1096" spans="1:3" ht="14.25">
      <c r="A1096" s="51" t="s">
        <v>148</v>
      </c>
      <c r="B1096" s="48">
        <v>0</v>
      </c>
      <c r="C1096" s="49"/>
    </row>
    <row r="1097" spans="1:3" ht="14.25">
      <c r="A1097" s="51" t="s">
        <v>969</v>
      </c>
      <c r="B1097" s="48">
        <v>0</v>
      </c>
      <c r="C1097" s="49"/>
    </row>
    <row r="1098" spans="1:3" ht="14.25">
      <c r="A1098" s="51" t="s">
        <v>970</v>
      </c>
      <c r="B1098" s="48">
        <v>70</v>
      </c>
      <c r="C1098" s="49"/>
    </row>
    <row r="1099" spans="1:3" ht="14.25">
      <c r="A1099" s="51" t="s">
        <v>971</v>
      </c>
      <c r="B1099" s="48">
        <v>0</v>
      </c>
      <c r="C1099" s="49"/>
    </row>
    <row r="1100" spans="1:3" ht="14.25">
      <c r="A1100" s="51" t="s">
        <v>972</v>
      </c>
      <c r="B1100" s="48">
        <v>660</v>
      </c>
      <c r="C1100" s="49">
        <v>0.05124223602484472</v>
      </c>
    </row>
    <row r="1101" spans="1:3" ht="14.25">
      <c r="A1101" s="50" t="s">
        <v>973</v>
      </c>
      <c r="B1101" s="48">
        <f>SUM(B1102:B1106)</f>
        <v>305</v>
      </c>
      <c r="C1101" s="49">
        <v>5.350877192982456</v>
      </c>
    </row>
    <row r="1102" spans="1:3" ht="14.25">
      <c r="A1102" s="51" t="s">
        <v>974</v>
      </c>
      <c r="B1102" s="48">
        <v>0</v>
      </c>
      <c r="C1102" s="49"/>
    </row>
    <row r="1103" spans="1:3" ht="14.25">
      <c r="A1103" s="51" t="s">
        <v>975</v>
      </c>
      <c r="B1103" s="48">
        <v>250</v>
      </c>
      <c r="C1103" s="49"/>
    </row>
    <row r="1104" spans="1:3" ht="14.25">
      <c r="A1104" s="51" t="s">
        <v>976</v>
      </c>
      <c r="B1104" s="48">
        <v>0</v>
      </c>
      <c r="C1104" s="49"/>
    </row>
    <row r="1105" spans="1:3" ht="14.25">
      <c r="A1105" s="51" t="s">
        <v>977</v>
      </c>
      <c r="B1105" s="48">
        <v>0</v>
      </c>
      <c r="C1105" s="49"/>
    </row>
    <row r="1106" spans="1:3" ht="14.25">
      <c r="A1106" s="51" t="s">
        <v>978</v>
      </c>
      <c r="B1106" s="48">
        <v>55</v>
      </c>
      <c r="C1106" s="49">
        <v>0.9649122807017544</v>
      </c>
    </row>
    <row r="1107" spans="1:3" ht="14.25">
      <c r="A1107" s="50" t="s">
        <v>979</v>
      </c>
      <c r="B1107" s="48">
        <f>SUM(B1108,B1118,B1124)</f>
        <v>22360</v>
      </c>
      <c r="C1107" s="49">
        <v>20.216998191681736</v>
      </c>
    </row>
    <row r="1108" spans="1:3" ht="14.25">
      <c r="A1108" s="50" t="s">
        <v>980</v>
      </c>
      <c r="B1108" s="48">
        <f>SUM(B1109:B1117)</f>
        <v>649</v>
      </c>
      <c r="C1108" s="49">
        <v>1.087102177554439</v>
      </c>
    </row>
    <row r="1109" spans="1:3" ht="14.25">
      <c r="A1109" s="51" t="s">
        <v>146</v>
      </c>
      <c r="B1109" s="48">
        <v>260</v>
      </c>
      <c r="C1109" s="49">
        <v>0.9558823529411765</v>
      </c>
    </row>
    <row r="1110" spans="1:3" ht="14.25">
      <c r="A1110" s="51" t="s">
        <v>147</v>
      </c>
      <c r="B1110" s="48">
        <v>107</v>
      </c>
      <c r="C1110" s="49">
        <v>1.4861111111111112</v>
      </c>
    </row>
    <row r="1111" spans="1:3" ht="14.25">
      <c r="A1111" s="51" t="s">
        <v>148</v>
      </c>
      <c r="B1111" s="48">
        <v>0</v>
      </c>
      <c r="C1111" s="49"/>
    </row>
    <row r="1112" spans="1:3" ht="14.25">
      <c r="A1112" s="51" t="s">
        <v>981</v>
      </c>
      <c r="B1112" s="48">
        <v>0</v>
      </c>
      <c r="C1112" s="49"/>
    </row>
    <row r="1113" spans="1:3" ht="14.25">
      <c r="A1113" s="51" t="s">
        <v>982</v>
      </c>
      <c r="B1113" s="48">
        <v>0</v>
      </c>
      <c r="C1113" s="49"/>
    </row>
    <row r="1114" spans="1:3" ht="14.25">
      <c r="A1114" s="51" t="s">
        <v>983</v>
      </c>
      <c r="B1114" s="48">
        <v>0</v>
      </c>
      <c r="C1114" s="49"/>
    </row>
    <row r="1115" spans="1:3" ht="14.25">
      <c r="A1115" s="51" t="s">
        <v>984</v>
      </c>
      <c r="B1115" s="48">
        <v>0</v>
      </c>
      <c r="C1115" s="49"/>
    </row>
    <row r="1116" spans="1:3" ht="14.25">
      <c r="A1116" s="51" t="s">
        <v>155</v>
      </c>
      <c r="B1116" s="48">
        <v>0</v>
      </c>
      <c r="C1116" s="49"/>
    </row>
    <row r="1117" spans="1:3" ht="14.25">
      <c r="A1117" s="51" t="s">
        <v>985</v>
      </c>
      <c r="B1117" s="48">
        <v>282</v>
      </c>
      <c r="C1117" s="49">
        <v>1.1146245059288538</v>
      </c>
    </row>
    <row r="1118" spans="1:3" ht="14.25">
      <c r="A1118" s="50" t="s">
        <v>986</v>
      </c>
      <c r="B1118" s="48">
        <f>SUM(B1119:B1123)</f>
        <v>295</v>
      </c>
      <c r="C1118" s="49">
        <v>0.6427015250544662</v>
      </c>
    </row>
    <row r="1119" spans="1:3" ht="14.25">
      <c r="A1119" s="51" t="s">
        <v>146</v>
      </c>
      <c r="B1119" s="48">
        <v>0</v>
      </c>
      <c r="C1119" s="49"/>
    </row>
    <row r="1120" spans="1:3" ht="14.25">
      <c r="A1120" s="51" t="s">
        <v>147</v>
      </c>
      <c r="B1120" s="48">
        <v>0</v>
      </c>
      <c r="C1120" s="49"/>
    </row>
    <row r="1121" spans="1:3" ht="14.25">
      <c r="A1121" s="51" t="s">
        <v>148</v>
      </c>
      <c r="B1121" s="48">
        <v>0</v>
      </c>
      <c r="C1121" s="49"/>
    </row>
    <row r="1122" spans="1:3" ht="14.25">
      <c r="A1122" s="51" t="s">
        <v>987</v>
      </c>
      <c r="B1122" s="48">
        <v>0</v>
      </c>
      <c r="C1122" s="49"/>
    </row>
    <row r="1123" spans="1:3" ht="14.25">
      <c r="A1123" s="51" t="s">
        <v>988</v>
      </c>
      <c r="B1123" s="48">
        <v>295</v>
      </c>
      <c r="C1123" s="49">
        <v>0.6427015250544662</v>
      </c>
    </row>
    <row r="1124" spans="1:3" ht="14.25">
      <c r="A1124" s="50" t="s">
        <v>989</v>
      </c>
      <c r="B1124" s="48">
        <f>SUM(B1125:B1126)</f>
        <v>21416</v>
      </c>
      <c r="C1124" s="49">
        <v>428.32</v>
      </c>
    </row>
    <row r="1125" spans="1:3" ht="14.25">
      <c r="A1125" s="51" t="s">
        <v>990</v>
      </c>
      <c r="B1125" s="48">
        <v>0</v>
      </c>
      <c r="C1125" s="49"/>
    </row>
    <row r="1126" spans="1:3" ht="14.25">
      <c r="A1126" s="51" t="s">
        <v>991</v>
      </c>
      <c r="B1126" s="48">
        <v>21416</v>
      </c>
      <c r="C1126" s="49">
        <v>428.32</v>
      </c>
    </row>
    <row r="1127" spans="1:3" ht="14.25">
      <c r="A1127" s="50" t="s">
        <v>992</v>
      </c>
      <c r="B1127" s="48">
        <f>SUM(B1128,B1135,B1145,B1151,B1154)</f>
        <v>301</v>
      </c>
      <c r="C1127" s="49">
        <v>15.842105263157896</v>
      </c>
    </row>
    <row r="1128" spans="1:3" ht="14.25">
      <c r="A1128" s="50" t="s">
        <v>993</v>
      </c>
      <c r="B1128" s="48">
        <f>SUM(B1129:B1134)</f>
        <v>0</v>
      </c>
      <c r="C1128" s="49"/>
    </row>
    <row r="1129" spans="1:3" ht="14.25">
      <c r="A1129" s="51" t="s">
        <v>146</v>
      </c>
      <c r="B1129" s="48">
        <v>0</v>
      </c>
      <c r="C1129" s="49"/>
    </row>
    <row r="1130" spans="1:3" ht="14.25">
      <c r="A1130" s="51" t="s">
        <v>147</v>
      </c>
      <c r="B1130" s="48">
        <v>0</v>
      </c>
      <c r="C1130" s="49"/>
    </row>
    <row r="1131" spans="1:3" ht="14.25">
      <c r="A1131" s="51" t="s">
        <v>148</v>
      </c>
      <c r="B1131" s="48">
        <v>0</v>
      </c>
      <c r="C1131" s="49"/>
    </row>
    <row r="1132" spans="1:3" ht="14.25">
      <c r="A1132" s="51" t="s">
        <v>994</v>
      </c>
      <c r="B1132" s="48">
        <v>0</v>
      </c>
      <c r="C1132" s="49"/>
    </row>
    <row r="1133" spans="1:3" ht="14.25">
      <c r="A1133" s="51" t="s">
        <v>155</v>
      </c>
      <c r="B1133" s="48">
        <v>0</v>
      </c>
      <c r="C1133" s="49"/>
    </row>
    <row r="1134" spans="1:3" ht="14.25">
      <c r="A1134" s="51" t="s">
        <v>995</v>
      </c>
      <c r="B1134" s="48">
        <v>0</v>
      </c>
      <c r="C1134" s="49"/>
    </row>
    <row r="1135" spans="1:3" ht="14.25">
      <c r="A1135" s="50" t="s">
        <v>996</v>
      </c>
      <c r="B1135" s="48">
        <f>SUM(B1136:B1144)</f>
        <v>0</v>
      </c>
      <c r="C1135" s="49"/>
    </row>
    <row r="1136" spans="1:3" ht="14.25">
      <c r="A1136" s="51" t="s">
        <v>997</v>
      </c>
      <c r="B1136" s="48">
        <v>0</v>
      </c>
      <c r="C1136" s="49"/>
    </row>
    <row r="1137" spans="1:3" ht="14.25">
      <c r="A1137" s="51" t="s">
        <v>998</v>
      </c>
      <c r="B1137" s="48">
        <v>0</v>
      </c>
      <c r="C1137" s="49"/>
    </row>
    <row r="1138" spans="1:3" ht="14.25">
      <c r="A1138" s="51" t="s">
        <v>999</v>
      </c>
      <c r="B1138" s="48">
        <v>0</v>
      </c>
      <c r="C1138" s="49"/>
    </row>
    <row r="1139" spans="1:3" ht="14.25">
      <c r="A1139" s="51" t="s">
        <v>1000</v>
      </c>
      <c r="B1139" s="48">
        <v>0</v>
      </c>
      <c r="C1139" s="49"/>
    </row>
    <row r="1140" spans="1:3" ht="14.25">
      <c r="A1140" s="51" t="s">
        <v>1001</v>
      </c>
      <c r="B1140" s="48">
        <v>0</v>
      </c>
      <c r="C1140" s="49"/>
    </row>
    <row r="1141" spans="1:3" ht="14.25">
      <c r="A1141" s="51" t="s">
        <v>1002</v>
      </c>
      <c r="B1141" s="48">
        <v>0</v>
      </c>
      <c r="C1141" s="49"/>
    </row>
    <row r="1142" spans="1:3" ht="14.25">
      <c r="A1142" s="51" t="s">
        <v>1003</v>
      </c>
      <c r="B1142" s="48">
        <v>0</v>
      </c>
      <c r="C1142" s="49"/>
    </row>
    <row r="1143" spans="1:3" ht="14.25">
      <c r="A1143" s="51" t="s">
        <v>1004</v>
      </c>
      <c r="B1143" s="48">
        <v>0</v>
      </c>
      <c r="C1143" s="49"/>
    </row>
    <row r="1144" spans="1:3" ht="14.25">
      <c r="A1144" s="51" t="s">
        <v>1005</v>
      </c>
      <c r="B1144" s="48">
        <v>0</v>
      </c>
      <c r="C1144" s="49"/>
    </row>
    <row r="1145" spans="1:3" ht="14.25">
      <c r="A1145" s="50" t="s">
        <v>1006</v>
      </c>
      <c r="B1145" s="48">
        <f>SUM(B1146:B1150)</f>
        <v>0</v>
      </c>
      <c r="C1145" s="49"/>
    </row>
    <row r="1146" spans="1:3" ht="14.25">
      <c r="A1146" s="51" t="s">
        <v>1007</v>
      </c>
      <c r="B1146" s="48">
        <v>0</v>
      </c>
      <c r="C1146" s="49"/>
    </row>
    <row r="1147" spans="1:3" ht="14.25">
      <c r="A1147" s="51" t="s">
        <v>1008</v>
      </c>
      <c r="B1147" s="48">
        <v>0</v>
      </c>
      <c r="C1147" s="49"/>
    </row>
    <row r="1148" spans="1:3" ht="14.25">
      <c r="A1148" s="51" t="s">
        <v>1009</v>
      </c>
      <c r="B1148" s="48">
        <v>0</v>
      </c>
      <c r="C1148" s="49"/>
    </row>
    <row r="1149" spans="1:3" ht="14.25">
      <c r="A1149" s="51" t="s">
        <v>1010</v>
      </c>
      <c r="B1149" s="48">
        <v>0</v>
      </c>
      <c r="C1149" s="49"/>
    </row>
    <row r="1150" spans="1:3" ht="14.25">
      <c r="A1150" s="51" t="s">
        <v>1011</v>
      </c>
      <c r="B1150" s="48">
        <v>0</v>
      </c>
      <c r="C1150" s="49"/>
    </row>
    <row r="1151" spans="1:3" ht="14.25">
      <c r="A1151" s="50" t="s">
        <v>1012</v>
      </c>
      <c r="B1151" s="48">
        <f>SUM(B1152:B1153)</f>
        <v>0</v>
      </c>
      <c r="C1151" s="49"/>
    </row>
    <row r="1152" spans="1:3" ht="14.25">
      <c r="A1152" s="51" t="s">
        <v>1013</v>
      </c>
      <c r="B1152" s="48">
        <v>0</v>
      </c>
      <c r="C1152" s="49"/>
    </row>
    <row r="1153" spans="1:3" ht="14.25">
      <c r="A1153" s="51" t="s">
        <v>1014</v>
      </c>
      <c r="B1153" s="48">
        <v>0</v>
      </c>
      <c r="C1153" s="49"/>
    </row>
    <row r="1154" spans="1:3" ht="14.25">
      <c r="A1154" s="50" t="s">
        <v>1015</v>
      </c>
      <c r="B1154" s="48">
        <f>B1155+B1156</f>
        <v>301</v>
      </c>
      <c r="C1154" s="49">
        <v>15.842105263157896</v>
      </c>
    </row>
    <row r="1155" spans="1:3" ht="14.25">
      <c r="A1155" s="51" t="s">
        <v>1016</v>
      </c>
      <c r="B1155" s="48">
        <v>301</v>
      </c>
      <c r="C1155" s="49">
        <v>33.44444444444444</v>
      </c>
    </row>
    <row r="1156" spans="1:3" ht="14.25">
      <c r="A1156" s="51" t="s">
        <v>1017</v>
      </c>
      <c r="B1156" s="48"/>
      <c r="C1156" s="49">
        <v>0</v>
      </c>
    </row>
    <row r="1157" spans="1:3" ht="14.25">
      <c r="A1157" s="50" t="s">
        <v>1018</v>
      </c>
      <c r="B1157" s="48">
        <f>SUM(B1158:B1166)</f>
        <v>0</v>
      </c>
      <c r="C1157" s="49"/>
    </row>
    <row r="1158" spans="1:3" ht="14.25">
      <c r="A1158" s="50" t="s">
        <v>1019</v>
      </c>
      <c r="B1158" s="48">
        <v>0</v>
      </c>
      <c r="C1158" s="49"/>
    </row>
    <row r="1159" spans="1:3" ht="14.25">
      <c r="A1159" s="50" t="s">
        <v>1020</v>
      </c>
      <c r="B1159" s="48">
        <v>0</v>
      </c>
      <c r="C1159" s="49"/>
    </row>
    <row r="1160" spans="1:3" ht="14.25">
      <c r="A1160" s="50" t="s">
        <v>1021</v>
      </c>
      <c r="B1160" s="48">
        <v>0</v>
      </c>
      <c r="C1160" s="49"/>
    </row>
    <row r="1161" spans="1:3" ht="14.25">
      <c r="A1161" s="50" t="s">
        <v>1022</v>
      </c>
      <c r="B1161" s="48">
        <v>0</v>
      </c>
      <c r="C1161" s="49"/>
    </row>
    <row r="1162" spans="1:3" ht="14.25">
      <c r="A1162" s="50" t="s">
        <v>1023</v>
      </c>
      <c r="B1162" s="48">
        <v>0</v>
      </c>
      <c r="C1162" s="49"/>
    </row>
    <row r="1163" spans="1:3" ht="14.25">
      <c r="A1163" s="50" t="s">
        <v>1024</v>
      </c>
      <c r="B1163" s="48">
        <v>0</v>
      </c>
      <c r="C1163" s="49"/>
    </row>
    <row r="1164" spans="1:3" ht="14.25">
      <c r="A1164" s="50" t="s">
        <v>1025</v>
      </c>
      <c r="B1164" s="48">
        <v>0</v>
      </c>
      <c r="C1164" s="49"/>
    </row>
    <row r="1165" spans="1:3" ht="14.25">
      <c r="A1165" s="50" t="s">
        <v>1026</v>
      </c>
      <c r="B1165" s="48">
        <v>0</v>
      </c>
      <c r="C1165" s="49"/>
    </row>
    <row r="1166" spans="1:3" ht="14.25">
      <c r="A1166" s="50" t="s">
        <v>1027</v>
      </c>
      <c r="B1166" s="48">
        <v>0</v>
      </c>
      <c r="C1166" s="49"/>
    </row>
    <row r="1167" spans="1:3" ht="14.25">
      <c r="A1167" s="50" t="s">
        <v>1028</v>
      </c>
      <c r="B1167" s="48">
        <f>SUM(B1168,B1195,B1210)</f>
        <v>1721</v>
      </c>
      <c r="C1167" s="49">
        <v>0.5812225599459642</v>
      </c>
    </row>
    <row r="1168" spans="1:3" ht="14.25">
      <c r="A1168" s="50" t="s">
        <v>1029</v>
      </c>
      <c r="B1168" s="48">
        <f>SUM(B1169:B1194)</f>
        <v>1484</v>
      </c>
      <c r="C1168" s="49">
        <v>0.5227192673476576</v>
      </c>
    </row>
    <row r="1169" spans="1:3" ht="14.25">
      <c r="A1169" s="51" t="s">
        <v>146</v>
      </c>
      <c r="B1169" s="48">
        <v>826</v>
      </c>
      <c r="C1169" s="49">
        <v>0.9740566037735849</v>
      </c>
    </row>
    <row r="1170" spans="1:3" ht="14.25">
      <c r="A1170" s="51" t="s">
        <v>147</v>
      </c>
      <c r="B1170" s="48">
        <v>51</v>
      </c>
      <c r="C1170" s="49">
        <v>1.02</v>
      </c>
    </row>
    <row r="1171" spans="1:3" ht="14.25">
      <c r="A1171" s="51" t="s">
        <v>148</v>
      </c>
      <c r="B1171" s="48">
        <v>0</v>
      </c>
      <c r="C1171" s="49"/>
    </row>
    <row r="1172" spans="1:3" ht="14.25">
      <c r="A1172" s="51" t="s">
        <v>1030</v>
      </c>
      <c r="B1172" s="48">
        <v>0</v>
      </c>
      <c r="C1172" s="49"/>
    </row>
    <row r="1173" spans="1:3" ht="14.25">
      <c r="A1173" s="51" t="s">
        <v>1031</v>
      </c>
      <c r="B1173" s="48">
        <v>353</v>
      </c>
      <c r="C1173" s="49">
        <v>0.22469764481222151</v>
      </c>
    </row>
    <row r="1174" spans="1:3" ht="14.25">
      <c r="A1174" s="51" t="s">
        <v>1032</v>
      </c>
      <c r="B1174" s="48">
        <v>80</v>
      </c>
      <c r="C1174" s="49">
        <v>1.0256410256410255</v>
      </c>
    </row>
    <row r="1175" spans="1:3" ht="14.25">
      <c r="A1175" s="51" t="s">
        <v>1033</v>
      </c>
      <c r="B1175" s="48"/>
      <c r="C1175" s="49"/>
    </row>
    <row r="1176" spans="1:3" ht="14.25">
      <c r="A1176" s="51" t="s">
        <v>1034</v>
      </c>
      <c r="B1176" s="48"/>
      <c r="C1176" s="49"/>
    </row>
    <row r="1177" spans="1:3" ht="14.25">
      <c r="A1177" s="51" t="s">
        <v>1035</v>
      </c>
      <c r="B1177" s="48"/>
      <c r="C1177" s="49"/>
    </row>
    <row r="1178" spans="1:3" ht="14.25">
      <c r="A1178" s="51" t="s">
        <v>1036</v>
      </c>
      <c r="B1178" s="48"/>
      <c r="C1178" s="49"/>
    </row>
    <row r="1179" spans="1:3" ht="14.25">
      <c r="A1179" s="51" t="s">
        <v>1037</v>
      </c>
      <c r="B1179" s="48"/>
      <c r="C1179" s="49"/>
    </row>
    <row r="1180" spans="1:3" ht="14.25">
      <c r="A1180" s="51" t="s">
        <v>1038</v>
      </c>
      <c r="B1180" s="48"/>
      <c r="C1180" s="49"/>
    </row>
    <row r="1181" spans="1:3" ht="14.25">
      <c r="A1181" s="51" t="s">
        <v>1039</v>
      </c>
      <c r="B1181" s="48"/>
      <c r="C1181" s="49"/>
    </row>
    <row r="1182" spans="1:3" ht="14.25">
      <c r="A1182" s="51" t="s">
        <v>1040</v>
      </c>
      <c r="B1182" s="48"/>
      <c r="C1182" s="49"/>
    </row>
    <row r="1183" spans="1:3" ht="14.25">
      <c r="A1183" s="51" t="s">
        <v>1041</v>
      </c>
      <c r="B1183" s="48"/>
      <c r="C1183" s="49"/>
    </row>
    <row r="1184" spans="1:3" ht="14.25">
      <c r="A1184" s="51" t="s">
        <v>1042</v>
      </c>
      <c r="B1184" s="48"/>
      <c r="C1184" s="49"/>
    </row>
    <row r="1185" spans="1:3" ht="14.25">
      <c r="A1185" s="51" t="s">
        <v>1043</v>
      </c>
      <c r="B1185" s="48"/>
      <c r="C1185" s="49"/>
    </row>
    <row r="1186" spans="1:3" ht="14.25">
      <c r="A1186" s="51" t="s">
        <v>1044</v>
      </c>
      <c r="B1186" s="48"/>
      <c r="C1186" s="49"/>
    </row>
    <row r="1187" spans="1:3" ht="14.25">
      <c r="A1187" s="51" t="s">
        <v>1045</v>
      </c>
      <c r="B1187" s="48"/>
      <c r="C1187" s="49"/>
    </row>
    <row r="1188" spans="1:3" ht="14.25">
      <c r="A1188" s="51" t="s">
        <v>1046</v>
      </c>
      <c r="B1188" s="48"/>
      <c r="C1188" s="49"/>
    </row>
    <row r="1189" spans="1:3" ht="14.25">
      <c r="A1189" s="51" t="s">
        <v>1047</v>
      </c>
      <c r="B1189" s="48"/>
      <c r="C1189" s="49"/>
    </row>
    <row r="1190" spans="1:3" ht="14.25">
      <c r="A1190" s="51" t="s">
        <v>1048</v>
      </c>
      <c r="B1190" s="48"/>
      <c r="C1190" s="49"/>
    </row>
    <row r="1191" spans="1:3" ht="14.25">
      <c r="A1191" s="51" t="s">
        <v>1049</v>
      </c>
      <c r="B1191" s="48"/>
      <c r="C1191" s="49"/>
    </row>
    <row r="1192" spans="1:3" ht="14.25">
      <c r="A1192" s="51" t="s">
        <v>1050</v>
      </c>
      <c r="B1192" s="48"/>
      <c r="C1192" s="49"/>
    </row>
    <row r="1193" spans="1:3" ht="14.25">
      <c r="A1193" s="51" t="s">
        <v>155</v>
      </c>
      <c r="B1193" s="48"/>
      <c r="C1193" s="49"/>
    </row>
    <row r="1194" spans="1:3" ht="14.25">
      <c r="A1194" s="51" t="s">
        <v>1051</v>
      </c>
      <c r="B1194" s="48">
        <v>174</v>
      </c>
      <c r="C1194" s="49">
        <v>0.5958904109589042</v>
      </c>
    </row>
    <row r="1195" spans="1:3" ht="14.25">
      <c r="A1195" s="50" t="s">
        <v>1052</v>
      </c>
      <c r="B1195" s="48">
        <f>SUM(B1196:B1209)</f>
        <v>153</v>
      </c>
      <c r="C1195" s="49">
        <v>1.2540983606557377</v>
      </c>
    </row>
    <row r="1196" spans="1:3" ht="14.25">
      <c r="A1196" s="51" t="s">
        <v>146</v>
      </c>
      <c r="B1196" s="48">
        <v>0</v>
      </c>
      <c r="C1196" s="49"/>
    </row>
    <row r="1197" spans="1:3" ht="14.25">
      <c r="A1197" s="51" t="s">
        <v>147</v>
      </c>
      <c r="B1197" s="48">
        <v>0</v>
      </c>
      <c r="C1197" s="49"/>
    </row>
    <row r="1198" spans="1:3" ht="14.25">
      <c r="A1198" s="51" t="s">
        <v>148</v>
      </c>
      <c r="B1198" s="48"/>
      <c r="C1198" s="49"/>
    </row>
    <row r="1199" spans="1:3" ht="14.25">
      <c r="A1199" s="51" t="s">
        <v>1053</v>
      </c>
      <c r="B1199" s="48">
        <v>68</v>
      </c>
      <c r="C1199" s="49">
        <v>1.096774193548387</v>
      </c>
    </row>
    <row r="1200" spans="1:3" ht="14.25">
      <c r="A1200" s="51" t="s">
        <v>1054</v>
      </c>
      <c r="B1200" s="48">
        <v>0</v>
      </c>
      <c r="C1200" s="49"/>
    </row>
    <row r="1201" spans="1:3" ht="14.25">
      <c r="A1201" s="51" t="s">
        <v>1055</v>
      </c>
      <c r="B1201" s="48">
        <v>7</v>
      </c>
      <c r="C1201" s="49">
        <v>1</v>
      </c>
    </row>
    <row r="1202" spans="1:3" ht="14.25">
      <c r="A1202" s="51" t="s">
        <v>1056</v>
      </c>
      <c r="B1202" s="48">
        <v>39</v>
      </c>
      <c r="C1202" s="49">
        <v>1</v>
      </c>
    </row>
    <row r="1203" spans="1:3" ht="14.25">
      <c r="A1203" s="51" t="s">
        <v>1057</v>
      </c>
      <c r="B1203" s="48">
        <v>14</v>
      </c>
      <c r="C1203" s="49">
        <v>1</v>
      </c>
    </row>
    <row r="1204" spans="1:3" ht="14.25">
      <c r="A1204" s="51" t="s">
        <v>1058</v>
      </c>
      <c r="B1204" s="48"/>
      <c r="C1204" s="49"/>
    </row>
    <row r="1205" spans="1:3" ht="14.25">
      <c r="A1205" s="51" t="s">
        <v>1059</v>
      </c>
      <c r="B1205" s="48"/>
      <c r="C1205" s="49"/>
    </row>
    <row r="1206" spans="1:3" ht="14.25">
      <c r="A1206" s="51" t="s">
        <v>1060</v>
      </c>
      <c r="B1206" s="48"/>
      <c r="C1206" s="49"/>
    </row>
    <row r="1207" spans="1:3" ht="14.25">
      <c r="A1207" s="51" t="s">
        <v>1061</v>
      </c>
      <c r="B1207" s="48"/>
      <c r="C1207" s="49"/>
    </row>
    <row r="1208" spans="1:3" ht="14.25">
      <c r="A1208" s="51" t="s">
        <v>1062</v>
      </c>
      <c r="B1208" s="48"/>
      <c r="C1208" s="49"/>
    </row>
    <row r="1209" spans="1:3" ht="14.25">
      <c r="A1209" s="51" t="s">
        <v>1063</v>
      </c>
      <c r="B1209" s="48">
        <v>25</v>
      </c>
      <c r="C1209" s="49"/>
    </row>
    <row r="1210" spans="1:3" ht="14.25">
      <c r="A1210" s="50" t="s">
        <v>1064</v>
      </c>
      <c r="B1210" s="48">
        <f>B1211</f>
        <v>84</v>
      </c>
      <c r="C1210" s="49"/>
    </row>
    <row r="1211" spans="1:3" ht="14.25">
      <c r="A1211" s="51" t="s">
        <v>1065</v>
      </c>
      <c r="B1211" s="48">
        <v>84</v>
      </c>
      <c r="C1211" s="49"/>
    </row>
    <row r="1212" spans="1:3" ht="14.25">
      <c r="A1212" s="50" t="s">
        <v>1066</v>
      </c>
      <c r="B1212" s="48">
        <f>SUM(B1213,B1224,B1228)</f>
        <v>914</v>
      </c>
      <c r="C1212" s="49">
        <v>0.1712572606333146</v>
      </c>
    </row>
    <row r="1213" spans="1:3" ht="14.25">
      <c r="A1213" s="50" t="s">
        <v>1067</v>
      </c>
      <c r="B1213" s="48">
        <f>SUM(B1214:B1223)</f>
        <v>914</v>
      </c>
      <c r="C1213" s="49">
        <v>0.1712572606333146</v>
      </c>
    </row>
    <row r="1214" spans="1:3" ht="14.25">
      <c r="A1214" s="51" t="s">
        <v>1068</v>
      </c>
      <c r="B1214" s="48">
        <v>0</v>
      </c>
      <c r="C1214" s="49"/>
    </row>
    <row r="1215" spans="1:3" ht="14.25">
      <c r="A1215" s="51" t="s">
        <v>1069</v>
      </c>
      <c r="B1215" s="48">
        <v>0</v>
      </c>
      <c r="C1215" s="49"/>
    </row>
    <row r="1216" spans="1:3" ht="14.25">
      <c r="A1216" s="51" t="s">
        <v>1070</v>
      </c>
      <c r="B1216" s="48">
        <v>456</v>
      </c>
      <c r="C1216" s="49">
        <v>1.2225201072386058</v>
      </c>
    </row>
    <row r="1217" spans="1:3" ht="14.25">
      <c r="A1217" s="51" t="s">
        <v>1071</v>
      </c>
      <c r="B1217" s="48">
        <v>0</v>
      </c>
      <c r="C1217" s="49"/>
    </row>
    <row r="1218" spans="1:3" ht="14.25">
      <c r="A1218" s="51" t="s">
        <v>1072</v>
      </c>
      <c r="B1218" s="48">
        <v>8</v>
      </c>
      <c r="C1218" s="49">
        <v>0.017699115044247787</v>
      </c>
    </row>
    <row r="1219" spans="1:3" ht="14.25">
      <c r="A1219" s="51" t="s">
        <v>1073</v>
      </c>
      <c r="B1219" s="48">
        <v>24</v>
      </c>
      <c r="C1219" s="49">
        <v>0.011811023622047244</v>
      </c>
    </row>
    <row r="1220" spans="1:3" ht="14.25">
      <c r="A1220" s="51" t="s">
        <v>1074</v>
      </c>
      <c r="B1220" s="48">
        <v>0</v>
      </c>
      <c r="C1220" s="49"/>
    </row>
    <row r="1221" spans="1:3" ht="14.25">
      <c r="A1221" s="51" t="s">
        <v>1075</v>
      </c>
      <c r="B1221" s="48">
        <v>426</v>
      </c>
      <c r="C1221" s="49">
        <v>0.3219954648526077</v>
      </c>
    </row>
    <row r="1222" spans="1:3" ht="14.25">
      <c r="A1222" s="51" t="s">
        <v>1076</v>
      </c>
      <c r="B1222" s="48"/>
      <c r="C1222" s="49"/>
    </row>
    <row r="1223" spans="1:3" ht="14.25">
      <c r="A1223" s="51" t="s">
        <v>1077</v>
      </c>
      <c r="B1223" s="48"/>
      <c r="C1223" s="49">
        <v>0</v>
      </c>
    </row>
    <row r="1224" spans="1:3" ht="14.25">
      <c r="A1224" s="50" t="s">
        <v>1078</v>
      </c>
      <c r="B1224" s="48">
        <f>SUM(B1225:B1227)</f>
        <v>0</v>
      </c>
      <c r="C1224" s="49"/>
    </row>
    <row r="1225" spans="1:3" ht="14.25">
      <c r="A1225" s="51" t="s">
        <v>1079</v>
      </c>
      <c r="B1225" s="48">
        <v>0</v>
      </c>
      <c r="C1225" s="49"/>
    </row>
    <row r="1226" spans="1:3" ht="14.25">
      <c r="A1226" s="51" t="s">
        <v>1080</v>
      </c>
      <c r="B1226" s="48">
        <v>0</v>
      </c>
      <c r="C1226" s="49"/>
    </row>
    <row r="1227" spans="1:3" ht="14.25">
      <c r="A1227" s="51" t="s">
        <v>1081</v>
      </c>
      <c r="B1227" s="48">
        <v>0</v>
      </c>
      <c r="C1227" s="49"/>
    </row>
    <row r="1228" spans="1:3" ht="14.25">
      <c r="A1228" s="50" t="s">
        <v>1082</v>
      </c>
      <c r="B1228" s="48">
        <f>SUM(B1229:B1231)</f>
        <v>0</v>
      </c>
      <c r="C1228" s="49"/>
    </row>
    <row r="1229" spans="1:3" ht="14.25">
      <c r="A1229" s="51" t="s">
        <v>1083</v>
      </c>
      <c r="B1229" s="48">
        <v>0</v>
      </c>
      <c r="C1229" s="49"/>
    </row>
    <row r="1230" spans="1:3" ht="14.25">
      <c r="A1230" s="51" t="s">
        <v>1084</v>
      </c>
      <c r="B1230" s="48">
        <v>0</v>
      </c>
      <c r="C1230" s="49"/>
    </row>
    <row r="1231" spans="1:3" ht="14.25">
      <c r="A1231" s="51" t="s">
        <v>1085</v>
      </c>
      <c r="B1231" s="48">
        <v>0</v>
      </c>
      <c r="C1231" s="49"/>
    </row>
    <row r="1232" spans="1:3" ht="14.25">
      <c r="A1232" s="50" t="s">
        <v>1086</v>
      </c>
      <c r="B1232" s="48">
        <f>SUM(B1233,B1248,B1262,B1267,B1273)</f>
        <v>815</v>
      </c>
      <c r="C1232" s="49">
        <v>1.5290806754221389</v>
      </c>
    </row>
    <row r="1233" spans="1:3" ht="14.25">
      <c r="A1233" s="50" t="s">
        <v>1087</v>
      </c>
      <c r="B1233" s="48">
        <f>SUM(B1234:B1247)</f>
        <v>815</v>
      </c>
      <c r="C1233" s="49">
        <v>1.5886939571150098</v>
      </c>
    </row>
    <row r="1234" spans="1:3" ht="14.25">
      <c r="A1234" s="51" t="s">
        <v>146</v>
      </c>
      <c r="B1234" s="48"/>
      <c r="C1234" s="49"/>
    </row>
    <row r="1235" spans="1:3" ht="14.25">
      <c r="A1235" s="51" t="s">
        <v>147</v>
      </c>
      <c r="B1235" s="48"/>
      <c r="C1235" s="49"/>
    </row>
    <row r="1236" spans="1:3" ht="14.25">
      <c r="A1236" s="51" t="s">
        <v>148</v>
      </c>
      <c r="B1236" s="48">
        <v>0</v>
      </c>
      <c r="C1236" s="49"/>
    </row>
    <row r="1237" spans="1:3" ht="14.25">
      <c r="A1237" s="51" t="s">
        <v>1088</v>
      </c>
      <c r="B1237" s="48">
        <v>0</v>
      </c>
      <c r="C1237" s="49"/>
    </row>
    <row r="1238" spans="1:3" ht="14.25">
      <c r="A1238" s="51" t="s">
        <v>1089</v>
      </c>
      <c r="B1238" s="48"/>
      <c r="C1238" s="49"/>
    </row>
    <row r="1239" spans="1:3" ht="14.25">
      <c r="A1239" s="51" t="s">
        <v>1090</v>
      </c>
      <c r="B1239" s="48"/>
      <c r="C1239" s="49"/>
    </row>
    <row r="1240" spans="1:3" ht="14.25">
      <c r="A1240" s="51" t="s">
        <v>1091</v>
      </c>
      <c r="B1240" s="48">
        <v>0</v>
      </c>
      <c r="C1240" s="49"/>
    </row>
    <row r="1241" spans="1:3" ht="14.25">
      <c r="A1241" s="51" t="s">
        <v>1092</v>
      </c>
      <c r="B1241" s="48"/>
      <c r="C1241" s="49"/>
    </row>
    <row r="1242" spans="1:3" ht="14.25">
      <c r="A1242" s="51" t="s">
        <v>1093</v>
      </c>
      <c r="B1242" s="48">
        <v>0</v>
      </c>
      <c r="C1242" s="49"/>
    </row>
    <row r="1243" spans="1:3" ht="14.25">
      <c r="A1243" s="51" t="s">
        <v>1094</v>
      </c>
      <c r="B1243" s="48">
        <v>0</v>
      </c>
      <c r="C1243" s="49"/>
    </row>
    <row r="1244" spans="1:3" ht="14.25">
      <c r="A1244" s="51" t="s">
        <v>1095</v>
      </c>
      <c r="B1244" s="48">
        <v>800</v>
      </c>
      <c r="C1244" s="49">
        <v>1.6</v>
      </c>
    </row>
    <row r="1245" spans="1:3" ht="14.25">
      <c r="A1245" s="51" t="s">
        <v>1096</v>
      </c>
      <c r="B1245" s="48"/>
      <c r="C1245" s="49"/>
    </row>
    <row r="1246" spans="1:3" ht="14.25">
      <c r="A1246" s="51" t="s">
        <v>155</v>
      </c>
      <c r="B1246" s="48"/>
      <c r="C1246" s="49"/>
    </row>
    <row r="1247" spans="1:3" ht="14.25">
      <c r="A1247" s="51" t="s">
        <v>1097</v>
      </c>
      <c r="B1247" s="48">
        <v>15</v>
      </c>
      <c r="C1247" s="49">
        <v>1.1538461538461537</v>
      </c>
    </row>
    <row r="1248" spans="1:3" ht="14.25">
      <c r="A1248" s="50" t="s">
        <v>1098</v>
      </c>
      <c r="B1248" s="48">
        <f>SUM(B1249:B1261)</f>
        <v>0</v>
      </c>
      <c r="C1248" s="49"/>
    </row>
    <row r="1249" spans="1:3" ht="14.25">
      <c r="A1249" s="51" t="s">
        <v>146</v>
      </c>
      <c r="B1249" s="48">
        <v>0</v>
      </c>
      <c r="C1249" s="49"/>
    </row>
    <row r="1250" spans="1:3" ht="14.25">
      <c r="A1250" s="51" t="s">
        <v>147</v>
      </c>
      <c r="B1250" s="48">
        <v>0</v>
      </c>
      <c r="C1250" s="49"/>
    </row>
    <row r="1251" spans="1:3" ht="14.25">
      <c r="A1251" s="51" t="s">
        <v>148</v>
      </c>
      <c r="B1251" s="48">
        <v>0</v>
      </c>
      <c r="C1251" s="49"/>
    </row>
    <row r="1252" spans="1:3" ht="14.25">
      <c r="A1252" s="51" t="s">
        <v>1099</v>
      </c>
      <c r="B1252" s="48">
        <v>0</v>
      </c>
      <c r="C1252" s="49"/>
    </row>
    <row r="1253" spans="1:3" ht="14.25">
      <c r="A1253" s="51" t="s">
        <v>1100</v>
      </c>
      <c r="B1253" s="48">
        <v>0</v>
      </c>
      <c r="C1253" s="49"/>
    </row>
    <row r="1254" spans="1:3" ht="14.25">
      <c r="A1254" s="51" t="s">
        <v>1101</v>
      </c>
      <c r="B1254" s="48">
        <v>0</v>
      </c>
      <c r="C1254" s="49"/>
    </row>
    <row r="1255" spans="1:3" ht="14.25">
      <c r="A1255" s="51" t="s">
        <v>1102</v>
      </c>
      <c r="B1255" s="48">
        <v>0</v>
      </c>
      <c r="C1255" s="49"/>
    </row>
    <row r="1256" spans="1:3" ht="14.25">
      <c r="A1256" s="51" t="s">
        <v>1103</v>
      </c>
      <c r="B1256" s="48">
        <v>0</v>
      </c>
      <c r="C1256" s="49"/>
    </row>
    <row r="1257" spans="1:3" ht="14.25">
      <c r="A1257" s="51" t="s">
        <v>1104</v>
      </c>
      <c r="B1257" s="48">
        <v>0</v>
      </c>
      <c r="C1257" s="49"/>
    </row>
    <row r="1258" spans="1:3" ht="14.25">
      <c r="A1258" s="51" t="s">
        <v>1105</v>
      </c>
      <c r="B1258" s="48">
        <v>0</v>
      </c>
      <c r="C1258" s="49"/>
    </row>
    <row r="1259" spans="1:3" ht="14.25">
      <c r="A1259" s="51" t="s">
        <v>1106</v>
      </c>
      <c r="B1259" s="48">
        <v>0</v>
      </c>
      <c r="C1259" s="49"/>
    </row>
    <row r="1260" spans="1:3" ht="14.25">
      <c r="A1260" s="51" t="s">
        <v>155</v>
      </c>
      <c r="B1260" s="48">
        <v>0</v>
      </c>
      <c r="C1260" s="49"/>
    </row>
    <row r="1261" spans="1:3" ht="14.25">
      <c r="A1261" s="51" t="s">
        <v>1107</v>
      </c>
      <c r="B1261" s="48">
        <v>0</v>
      </c>
      <c r="C1261" s="49"/>
    </row>
    <row r="1262" spans="1:3" ht="14.25">
      <c r="A1262" s="50" t="s">
        <v>1108</v>
      </c>
      <c r="B1262" s="48">
        <f>SUM(B1263:B1266)</f>
        <v>0</v>
      </c>
      <c r="C1262" s="49"/>
    </row>
    <row r="1263" spans="1:3" ht="14.25">
      <c r="A1263" s="51" t="s">
        <v>1109</v>
      </c>
      <c r="B1263" s="48">
        <v>0</v>
      </c>
      <c r="C1263" s="49"/>
    </row>
    <row r="1264" spans="1:3" ht="14.25">
      <c r="A1264" s="51" t="s">
        <v>1110</v>
      </c>
      <c r="B1264" s="48">
        <v>0</v>
      </c>
      <c r="C1264" s="49"/>
    </row>
    <row r="1265" spans="1:3" ht="14.25">
      <c r="A1265" s="51" t="s">
        <v>1111</v>
      </c>
      <c r="B1265" s="48">
        <v>0</v>
      </c>
      <c r="C1265" s="49"/>
    </row>
    <row r="1266" spans="1:3" ht="14.25">
      <c r="A1266" s="51" t="s">
        <v>1112</v>
      </c>
      <c r="B1266" s="48">
        <v>0</v>
      </c>
      <c r="C1266" s="49"/>
    </row>
    <row r="1267" spans="1:3" ht="14.25">
      <c r="A1267" s="50" t="s">
        <v>1113</v>
      </c>
      <c r="B1267" s="48">
        <f>SUM(B1268:B1272)</f>
        <v>0</v>
      </c>
      <c r="C1267" s="49">
        <v>0</v>
      </c>
    </row>
    <row r="1268" spans="1:3" ht="14.25">
      <c r="A1268" s="51" t="s">
        <v>1114</v>
      </c>
      <c r="B1268" s="48">
        <v>0</v>
      </c>
      <c r="C1268" s="49"/>
    </row>
    <row r="1269" spans="1:3" ht="14.25">
      <c r="A1269" s="51" t="s">
        <v>1115</v>
      </c>
      <c r="B1269" s="48">
        <v>0</v>
      </c>
      <c r="C1269" s="49"/>
    </row>
    <row r="1270" spans="1:3" ht="14.25">
      <c r="A1270" s="51" t="s">
        <v>1116</v>
      </c>
      <c r="B1270" s="48"/>
      <c r="C1270" s="49">
        <v>0</v>
      </c>
    </row>
    <row r="1271" spans="1:3" ht="14.25">
      <c r="A1271" s="51" t="s">
        <v>1117</v>
      </c>
      <c r="B1271" s="48">
        <v>0</v>
      </c>
      <c r="C1271" s="49"/>
    </row>
    <row r="1272" spans="1:3" ht="14.25">
      <c r="A1272" s="51" t="s">
        <v>1118</v>
      </c>
      <c r="B1272" s="48">
        <v>0</v>
      </c>
      <c r="C1272" s="49"/>
    </row>
    <row r="1273" spans="1:3" ht="14.25">
      <c r="A1273" s="50" t="s">
        <v>1119</v>
      </c>
      <c r="B1273" s="48">
        <f>SUM(B1274:B1285)</f>
        <v>0</v>
      </c>
      <c r="C1273" s="49"/>
    </row>
    <row r="1274" spans="1:3" ht="14.25">
      <c r="A1274" s="51" t="s">
        <v>1120</v>
      </c>
      <c r="B1274" s="48">
        <v>0</v>
      </c>
      <c r="C1274" s="49"/>
    </row>
    <row r="1275" spans="1:3" ht="14.25">
      <c r="A1275" s="51" t="s">
        <v>1121</v>
      </c>
      <c r="B1275" s="48">
        <v>0</v>
      </c>
      <c r="C1275" s="49"/>
    </row>
    <row r="1276" spans="1:3" ht="14.25">
      <c r="A1276" s="51" t="s">
        <v>1122</v>
      </c>
      <c r="B1276" s="48">
        <v>0</v>
      </c>
      <c r="C1276" s="49"/>
    </row>
    <row r="1277" spans="1:3" ht="14.25">
      <c r="A1277" s="51" t="s">
        <v>1123</v>
      </c>
      <c r="B1277" s="48">
        <v>0</v>
      </c>
      <c r="C1277" s="49"/>
    </row>
    <row r="1278" spans="1:3" ht="14.25">
      <c r="A1278" s="51" t="s">
        <v>1124</v>
      </c>
      <c r="B1278" s="48">
        <v>0</v>
      </c>
      <c r="C1278" s="49"/>
    </row>
    <row r="1279" spans="1:3" ht="14.25">
      <c r="A1279" s="51" t="s">
        <v>1125</v>
      </c>
      <c r="B1279" s="48">
        <v>0</v>
      </c>
      <c r="C1279" s="49"/>
    </row>
    <row r="1280" spans="1:3" ht="14.25">
      <c r="A1280" s="51" t="s">
        <v>1126</v>
      </c>
      <c r="B1280" s="48">
        <v>0</v>
      </c>
      <c r="C1280" s="49"/>
    </row>
    <row r="1281" spans="1:3" ht="14.25">
      <c r="A1281" s="51" t="s">
        <v>1127</v>
      </c>
      <c r="B1281" s="48">
        <v>0</v>
      </c>
      <c r="C1281" s="49"/>
    </row>
    <row r="1282" spans="1:3" ht="14.25">
      <c r="A1282" s="51" t="s">
        <v>1128</v>
      </c>
      <c r="B1282" s="48">
        <v>0</v>
      </c>
      <c r="C1282" s="49"/>
    </row>
    <row r="1283" spans="1:3" ht="14.25">
      <c r="A1283" s="51" t="s">
        <v>1129</v>
      </c>
      <c r="B1283" s="48">
        <v>0</v>
      </c>
      <c r="C1283" s="49"/>
    </row>
    <row r="1284" spans="1:3" ht="14.25">
      <c r="A1284" s="51" t="s">
        <v>1130</v>
      </c>
      <c r="B1284" s="48"/>
      <c r="C1284" s="49"/>
    </row>
    <row r="1285" spans="1:3" ht="14.25">
      <c r="A1285" s="51" t="s">
        <v>1131</v>
      </c>
      <c r="B1285" s="48">
        <v>0</v>
      </c>
      <c r="C1285" s="49"/>
    </row>
    <row r="1286" spans="1:3" ht="14.25">
      <c r="A1286" s="50" t="s">
        <v>1132</v>
      </c>
      <c r="B1286" s="48">
        <f>SUM(B1287,B1299,B1305,B1311,B1319,B1332,B1336,B1342)</f>
        <v>3320</v>
      </c>
      <c r="C1286" s="49">
        <v>0.9156094870380584</v>
      </c>
    </row>
    <row r="1287" spans="1:3" ht="14.25">
      <c r="A1287" s="50" t="s">
        <v>1133</v>
      </c>
      <c r="B1287" s="48">
        <f>SUM(B1288:B1298)</f>
        <v>669</v>
      </c>
      <c r="C1287" s="49">
        <v>1.3221343873517786</v>
      </c>
    </row>
    <row r="1288" spans="1:3" ht="14.25">
      <c r="A1288" s="51" t="s">
        <v>146</v>
      </c>
      <c r="B1288" s="48">
        <v>243</v>
      </c>
      <c r="C1288" s="49">
        <v>0.9878048780487805</v>
      </c>
    </row>
    <row r="1289" spans="1:3" ht="14.25">
      <c r="A1289" s="51" t="s">
        <v>147</v>
      </c>
      <c r="B1289" s="48">
        <v>24</v>
      </c>
      <c r="C1289" s="49">
        <v>1.2</v>
      </c>
    </row>
    <row r="1290" spans="1:3" ht="14.25">
      <c r="A1290" s="51" t="s">
        <v>148</v>
      </c>
      <c r="B1290" s="48">
        <v>0</v>
      </c>
      <c r="C1290" s="49"/>
    </row>
    <row r="1291" spans="1:3" ht="14.25">
      <c r="A1291" s="51" t="s">
        <v>1134</v>
      </c>
      <c r="B1291" s="48">
        <v>0</v>
      </c>
      <c r="C1291" s="49">
        <v>0</v>
      </c>
    </row>
    <row r="1292" spans="1:3" ht="14.25">
      <c r="A1292" s="51" t="s">
        <v>1135</v>
      </c>
      <c r="B1292" s="48">
        <v>0</v>
      </c>
      <c r="C1292" s="49"/>
    </row>
    <row r="1293" spans="1:3" ht="14.25">
      <c r="A1293" s="51" t="s">
        <v>1136</v>
      </c>
      <c r="B1293" s="48">
        <v>209</v>
      </c>
      <c r="C1293" s="49">
        <v>1.3397435897435896</v>
      </c>
    </row>
    <row r="1294" spans="1:3" ht="14.25">
      <c r="A1294" s="51" t="s">
        <v>1137</v>
      </c>
      <c r="B1294" s="48">
        <v>0</v>
      </c>
      <c r="C1294" s="49"/>
    </row>
    <row r="1295" spans="1:3" ht="14.25">
      <c r="A1295" s="51" t="s">
        <v>1138</v>
      </c>
      <c r="B1295" s="48">
        <v>112</v>
      </c>
      <c r="C1295" s="49">
        <v>11.2</v>
      </c>
    </row>
    <row r="1296" spans="1:3" ht="14.25">
      <c r="A1296" s="51" t="s">
        <v>1139</v>
      </c>
      <c r="B1296" s="48">
        <v>81</v>
      </c>
      <c r="C1296" s="49">
        <v>5.4</v>
      </c>
    </row>
    <row r="1297" spans="1:3" ht="14.25">
      <c r="A1297" s="51" t="s">
        <v>155</v>
      </c>
      <c r="B1297" s="48"/>
      <c r="C1297" s="49"/>
    </row>
    <row r="1298" spans="1:3" ht="14.25">
      <c r="A1298" s="51" t="s">
        <v>1140</v>
      </c>
      <c r="B1298" s="48">
        <v>0</v>
      </c>
      <c r="C1298" s="49"/>
    </row>
    <row r="1299" spans="1:3" ht="14.25">
      <c r="A1299" s="50" t="s">
        <v>1141</v>
      </c>
      <c r="B1299" s="48">
        <f>SUM(B1300:B1304)</f>
        <v>1428</v>
      </c>
      <c r="C1299" s="49">
        <v>0.6141935483870967</v>
      </c>
    </row>
    <row r="1300" spans="1:3" ht="14.25">
      <c r="A1300" s="51" t="s">
        <v>146</v>
      </c>
      <c r="B1300" s="48">
        <v>0</v>
      </c>
      <c r="C1300" s="49"/>
    </row>
    <row r="1301" spans="1:3" ht="14.25">
      <c r="A1301" s="51" t="s">
        <v>147</v>
      </c>
      <c r="B1301" s="48">
        <v>0</v>
      </c>
      <c r="C1301" s="49"/>
    </row>
    <row r="1302" spans="1:3" ht="14.25">
      <c r="A1302" s="51" t="s">
        <v>148</v>
      </c>
      <c r="B1302" s="48"/>
      <c r="C1302" s="49"/>
    </row>
    <row r="1303" spans="1:3" ht="14.25">
      <c r="A1303" s="51" t="s">
        <v>1142</v>
      </c>
      <c r="B1303" s="48">
        <v>1126</v>
      </c>
      <c r="C1303" s="49">
        <v>0.5565991102323282</v>
      </c>
    </row>
    <row r="1304" spans="1:3" ht="14.25">
      <c r="A1304" s="51" t="s">
        <v>1143</v>
      </c>
      <c r="B1304" s="48">
        <v>302</v>
      </c>
      <c r="C1304" s="49">
        <v>1</v>
      </c>
    </row>
    <row r="1305" spans="1:3" ht="14.25">
      <c r="A1305" s="50" t="s">
        <v>1144</v>
      </c>
      <c r="B1305" s="48">
        <f>SUM(B1306:B1310)</f>
        <v>270</v>
      </c>
      <c r="C1305" s="49">
        <v>14.210526315789474</v>
      </c>
    </row>
    <row r="1306" spans="1:3" ht="14.25">
      <c r="A1306" s="51" t="s">
        <v>146</v>
      </c>
      <c r="B1306" s="48">
        <v>0</v>
      </c>
      <c r="C1306" s="49"/>
    </row>
    <row r="1307" spans="1:3" ht="14.25">
      <c r="A1307" s="51" t="s">
        <v>147</v>
      </c>
      <c r="B1307" s="48">
        <v>0</v>
      </c>
      <c r="C1307" s="49"/>
    </row>
    <row r="1308" spans="1:3" ht="14.25">
      <c r="A1308" s="51" t="s">
        <v>148</v>
      </c>
      <c r="B1308" s="48">
        <v>0</v>
      </c>
      <c r="C1308" s="49"/>
    </row>
    <row r="1309" spans="1:3" ht="14.25">
      <c r="A1309" s="51" t="s">
        <v>1145</v>
      </c>
      <c r="B1309" s="48">
        <v>270</v>
      </c>
      <c r="C1309" s="49">
        <v>14.210526315789474</v>
      </c>
    </row>
    <row r="1310" spans="1:3" ht="14.25">
      <c r="A1310" s="51" t="s">
        <v>1146</v>
      </c>
      <c r="B1310" s="48">
        <v>0</v>
      </c>
      <c r="C1310" s="49"/>
    </row>
    <row r="1311" spans="1:3" ht="14.25">
      <c r="A1311" s="50" t="s">
        <v>1147</v>
      </c>
      <c r="B1311" s="48">
        <f>SUM(B1312:B1318)</f>
        <v>94</v>
      </c>
      <c r="C1311" s="49">
        <v>0.94</v>
      </c>
    </row>
    <row r="1312" spans="1:3" ht="14.25">
      <c r="A1312" s="51" t="s">
        <v>146</v>
      </c>
      <c r="B1312" s="48">
        <v>0</v>
      </c>
      <c r="C1312" s="49"/>
    </row>
    <row r="1313" spans="1:3" ht="14.25">
      <c r="A1313" s="51" t="s">
        <v>147</v>
      </c>
      <c r="B1313" s="48">
        <v>0</v>
      </c>
      <c r="C1313" s="49"/>
    </row>
    <row r="1314" spans="1:3" ht="14.25">
      <c r="A1314" s="51" t="s">
        <v>148</v>
      </c>
      <c r="B1314" s="48">
        <v>0</v>
      </c>
      <c r="C1314" s="49"/>
    </row>
    <row r="1315" spans="1:3" ht="14.25">
      <c r="A1315" s="51" t="s">
        <v>1148</v>
      </c>
      <c r="B1315" s="48">
        <v>0</v>
      </c>
      <c r="C1315" s="49"/>
    </row>
    <row r="1316" spans="1:3" ht="14.25">
      <c r="A1316" s="51" t="s">
        <v>1149</v>
      </c>
      <c r="B1316" s="48">
        <v>0</v>
      </c>
      <c r="C1316" s="49"/>
    </row>
    <row r="1317" spans="1:3" ht="14.25">
      <c r="A1317" s="51" t="s">
        <v>155</v>
      </c>
      <c r="B1317" s="48">
        <v>94</v>
      </c>
      <c r="C1317" s="49">
        <v>0.94</v>
      </c>
    </row>
    <row r="1318" spans="1:3" ht="14.25">
      <c r="A1318" s="51" t="s">
        <v>1150</v>
      </c>
      <c r="B1318" s="48">
        <v>0</v>
      </c>
      <c r="C1318" s="49"/>
    </row>
    <row r="1319" spans="1:3" ht="14.25">
      <c r="A1319" s="50" t="s">
        <v>1151</v>
      </c>
      <c r="B1319" s="48">
        <f>SUM(B1320:B1331)</f>
        <v>140</v>
      </c>
      <c r="C1319" s="49">
        <v>0.6796116504854369</v>
      </c>
    </row>
    <row r="1320" spans="1:3" ht="14.25">
      <c r="A1320" s="51" t="s">
        <v>146</v>
      </c>
      <c r="B1320" s="48">
        <v>43</v>
      </c>
      <c r="C1320" s="49">
        <v>1.1025641025641026</v>
      </c>
    </row>
    <row r="1321" spans="1:3" ht="14.25">
      <c r="A1321" s="51" t="s">
        <v>147</v>
      </c>
      <c r="B1321" s="48">
        <v>0</v>
      </c>
      <c r="C1321" s="49"/>
    </row>
    <row r="1322" spans="1:3" ht="14.25">
      <c r="A1322" s="51" t="s">
        <v>148</v>
      </c>
      <c r="B1322" s="48">
        <v>0</v>
      </c>
      <c r="C1322" s="49"/>
    </row>
    <row r="1323" spans="1:3" ht="14.25">
      <c r="A1323" s="51" t="s">
        <v>1152</v>
      </c>
      <c r="B1323" s="48">
        <v>57</v>
      </c>
      <c r="C1323" s="49">
        <v>0.8507462686567164</v>
      </c>
    </row>
    <row r="1324" spans="1:3" ht="14.25">
      <c r="A1324" s="51" t="s">
        <v>1153</v>
      </c>
      <c r="B1324" s="48">
        <v>0</v>
      </c>
      <c r="C1324" s="49"/>
    </row>
    <row r="1325" spans="1:3" ht="14.25">
      <c r="A1325" s="51" t="s">
        <v>1154</v>
      </c>
      <c r="B1325" s="48">
        <v>0</v>
      </c>
      <c r="C1325" s="49"/>
    </row>
    <row r="1326" spans="1:3" ht="14.25">
      <c r="A1326" s="51" t="s">
        <v>1155</v>
      </c>
      <c r="B1326" s="48">
        <v>40</v>
      </c>
      <c r="C1326" s="49">
        <v>0.4</v>
      </c>
    </row>
    <row r="1327" spans="1:3" ht="14.25">
      <c r="A1327" s="51" t="s">
        <v>1156</v>
      </c>
      <c r="B1327" s="48"/>
      <c r="C1327" s="49"/>
    </row>
    <row r="1328" spans="1:3" ht="14.25">
      <c r="A1328" s="51" t="s">
        <v>1157</v>
      </c>
      <c r="B1328" s="48"/>
      <c r="C1328" s="49"/>
    </row>
    <row r="1329" spans="1:3" ht="14.25">
      <c r="A1329" s="51" t="s">
        <v>1158</v>
      </c>
      <c r="B1329" s="48"/>
      <c r="C1329" s="49"/>
    </row>
    <row r="1330" spans="1:3" ht="14.25">
      <c r="A1330" s="51" t="s">
        <v>1159</v>
      </c>
      <c r="B1330" s="48"/>
      <c r="C1330" s="49"/>
    </row>
    <row r="1331" spans="1:3" ht="14.25">
      <c r="A1331" s="51" t="s">
        <v>1160</v>
      </c>
      <c r="B1331" s="48">
        <v>0</v>
      </c>
      <c r="C1331" s="49"/>
    </row>
    <row r="1332" spans="1:3" ht="14.25">
      <c r="A1332" s="50" t="s">
        <v>1161</v>
      </c>
      <c r="B1332" s="48">
        <f>SUM(B1333:B1335)</f>
        <v>521</v>
      </c>
      <c r="C1332" s="49">
        <v>4.530434782608696</v>
      </c>
    </row>
    <row r="1333" spans="1:3" ht="14.25">
      <c r="A1333" s="51" t="s">
        <v>1162</v>
      </c>
      <c r="B1333" s="48">
        <v>367</v>
      </c>
      <c r="C1333" s="49">
        <v>3.67</v>
      </c>
    </row>
    <row r="1334" spans="1:3" ht="14.25">
      <c r="A1334" s="51" t="s">
        <v>1163</v>
      </c>
      <c r="B1334" s="48">
        <v>0</v>
      </c>
      <c r="C1334" s="49"/>
    </row>
    <row r="1335" spans="1:3" ht="14.25">
      <c r="A1335" s="51" t="s">
        <v>1164</v>
      </c>
      <c r="B1335" s="48">
        <v>154</v>
      </c>
      <c r="C1335" s="49">
        <v>10.266666666666667</v>
      </c>
    </row>
    <row r="1336" spans="1:3" ht="14.25">
      <c r="A1336" s="50" t="s">
        <v>1165</v>
      </c>
      <c r="B1336" s="48">
        <f>SUM(B1337:B1341)</f>
        <v>0</v>
      </c>
      <c r="C1336" s="49">
        <v>0</v>
      </c>
    </row>
    <row r="1337" spans="1:3" ht="14.25">
      <c r="A1337" s="51" t="s">
        <v>1166</v>
      </c>
      <c r="B1337" s="48"/>
      <c r="C1337" s="49">
        <v>0</v>
      </c>
    </row>
    <row r="1338" spans="1:3" ht="14.25">
      <c r="A1338" s="51" t="s">
        <v>1167</v>
      </c>
      <c r="B1338" s="48"/>
      <c r="C1338" s="49">
        <v>0</v>
      </c>
    </row>
    <row r="1339" spans="1:3" ht="14.25">
      <c r="A1339" s="51" t="s">
        <v>1168</v>
      </c>
      <c r="B1339" s="48"/>
      <c r="C1339" s="49"/>
    </row>
    <row r="1340" spans="1:3" ht="14.25">
      <c r="A1340" s="51" t="s">
        <v>1169</v>
      </c>
      <c r="B1340" s="48"/>
      <c r="C1340" s="49"/>
    </row>
    <row r="1341" spans="1:3" ht="14.25">
      <c r="A1341" s="51" t="s">
        <v>1170</v>
      </c>
      <c r="B1341" s="48"/>
      <c r="C1341" s="49">
        <v>0</v>
      </c>
    </row>
    <row r="1342" spans="1:3" ht="14.25">
      <c r="A1342" s="50" t="s">
        <v>1171</v>
      </c>
      <c r="B1342" s="48">
        <v>198</v>
      </c>
      <c r="C1342" s="49">
        <v>7.92</v>
      </c>
    </row>
    <row r="1343" spans="1:3" ht="14.25">
      <c r="A1343" s="50" t="s">
        <v>1172</v>
      </c>
      <c r="B1343" s="48">
        <f>B1344</f>
        <v>141</v>
      </c>
      <c r="C1343" s="49">
        <v>1.3823529411764706</v>
      </c>
    </row>
    <row r="1344" spans="1:3" ht="14.25">
      <c r="A1344" s="50" t="s">
        <v>1173</v>
      </c>
      <c r="B1344" s="48">
        <f>B1345</f>
        <v>141</v>
      </c>
      <c r="C1344" s="49">
        <v>1.3823529411764706</v>
      </c>
    </row>
    <row r="1345" spans="1:3" ht="14.25">
      <c r="A1345" s="51" t="s">
        <v>1174</v>
      </c>
      <c r="B1345" s="48">
        <v>141</v>
      </c>
      <c r="C1345" s="49">
        <v>1.3823529411764706</v>
      </c>
    </row>
    <row r="1346" spans="1:3" ht="14.25">
      <c r="A1346" s="50" t="s">
        <v>1175</v>
      </c>
      <c r="B1346" s="48">
        <f>SUM(B1347,B1348,B1349)</f>
        <v>15386</v>
      </c>
      <c r="C1346" s="49">
        <v>0.9844519802930449</v>
      </c>
    </row>
    <row r="1347" spans="1:3" ht="14.25">
      <c r="A1347" s="50" t="s">
        <v>1176</v>
      </c>
      <c r="B1347" s="48">
        <v>0</v>
      </c>
      <c r="C1347" s="49"/>
    </row>
    <row r="1348" spans="1:3" ht="14.25">
      <c r="A1348" s="50" t="s">
        <v>1177</v>
      </c>
      <c r="B1348" s="48">
        <v>0</v>
      </c>
      <c r="C1348" s="49"/>
    </row>
    <row r="1349" spans="1:3" ht="14.25">
      <c r="A1349" s="50" t="s">
        <v>1178</v>
      </c>
      <c r="B1349" s="48">
        <f>SUM(B1350:B1353)</f>
        <v>15386</v>
      </c>
      <c r="C1349" s="49">
        <v>0.9844519802930449</v>
      </c>
    </row>
    <row r="1350" spans="1:3" ht="14.25">
      <c r="A1350" s="51" t="s">
        <v>1179</v>
      </c>
      <c r="B1350" s="48">
        <v>15386</v>
      </c>
      <c r="C1350" s="49">
        <v>0.9844519802930449</v>
      </c>
    </row>
    <row r="1351" spans="1:3" ht="14.25">
      <c r="A1351" s="51" t="s">
        <v>1180</v>
      </c>
      <c r="B1351" s="48">
        <v>0</v>
      </c>
      <c r="C1351" s="49"/>
    </row>
    <row r="1352" spans="1:3" ht="14.25">
      <c r="A1352" s="51" t="s">
        <v>1181</v>
      </c>
      <c r="B1352" s="48">
        <v>0</v>
      </c>
      <c r="C1352" s="49"/>
    </row>
    <row r="1353" spans="1:3" ht="14.25">
      <c r="A1353" s="51" t="s">
        <v>1182</v>
      </c>
      <c r="B1353" s="48">
        <v>0</v>
      </c>
      <c r="C1353" s="49"/>
    </row>
    <row r="1354" spans="1:3" ht="14.25">
      <c r="A1354" s="50" t="s">
        <v>1183</v>
      </c>
      <c r="B1354" s="48">
        <f>B1355+B1356+B1357</f>
        <v>42</v>
      </c>
      <c r="C1354" s="49">
        <v>0.4827586206896552</v>
      </c>
    </row>
    <row r="1355" spans="1:3" ht="14.25">
      <c r="A1355" s="50" t="s">
        <v>1184</v>
      </c>
      <c r="B1355" s="48">
        <v>0</v>
      </c>
      <c r="C1355" s="49"/>
    </row>
    <row r="1356" spans="1:3" ht="14.25">
      <c r="A1356" s="50" t="s">
        <v>1185</v>
      </c>
      <c r="B1356" s="48">
        <v>0</v>
      </c>
      <c r="C1356" s="49"/>
    </row>
    <row r="1357" spans="1:3" ht="14.25">
      <c r="A1357" s="50" t="s">
        <v>1186</v>
      </c>
      <c r="B1357" s="48">
        <v>42</v>
      </c>
      <c r="C1357" s="49">
        <v>0.4827586206896552</v>
      </c>
    </row>
    <row r="1386" ht="22.5" customHeight="1"/>
  </sheetData>
  <sheetProtection/>
  <mergeCells count="4">
    <mergeCell ref="A2:C2"/>
    <mergeCell ref="A4:A5"/>
    <mergeCell ref="B4:B5"/>
    <mergeCell ref="C4:C5"/>
  </mergeCells>
  <printOptions/>
  <pageMargins left="0.75" right="0.75" top="0.39" bottom="0.39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H25" sqref="H25"/>
    </sheetView>
  </sheetViews>
  <sheetFormatPr defaultColWidth="9.00390625" defaultRowHeight="14.25"/>
  <cols>
    <col min="1" max="1" width="31.375" style="0" customWidth="1"/>
    <col min="2" max="2" width="12.25390625" style="0" customWidth="1"/>
    <col min="3" max="3" width="15.75390625" style="0" customWidth="1"/>
    <col min="4" max="4" width="19.50390625" style="0" customWidth="1"/>
  </cols>
  <sheetData>
    <row r="1" ht="14.25">
      <c r="A1" s="7" t="s">
        <v>1187</v>
      </c>
    </row>
    <row r="2" spans="1:4" ht="20.25">
      <c r="A2" s="2" t="s">
        <v>1188</v>
      </c>
      <c r="B2" s="2"/>
      <c r="C2" s="2"/>
      <c r="D2" s="2"/>
    </row>
    <row r="3" ht="14.25">
      <c r="D3" t="s">
        <v>55</v>
      </c>
    </row>
    <row r="4" spans="1:4" ht="21.75" customHeight="1">
      <c r="A4" s="8" t="s">
        <v>56</v>
      </c>
      <c r="B4" s="8" t="s">
        <v>1189</v>
      </c>
      <c r="C4" s="8" t="s">
        <v>58</v>
      </c>
      <c r="D4" s="39" t="s">
        <v>59</v>
      </c>
    </row>
    <row r="5" spans="1:4" ht="18.75">
      <c r="A5" s="6" t="s">
        <v>1190</v>
      </c>
      <c r="B5" s="43">
        <v>40434</v>
      </c>
      <c r="C5" s="43">
        <v>42638</v>
      </c>
      <c r="D5" s="44">
        <f>C5/B5</f>
        <v>1.0545085818865312</v>
      </c>
    </row>
    <row r="6" spans="1:4" ht="18.75">
      <c r="A6" s="6" t="s">
        <v>1191</v>
      </c>
      <c r="B6" s="43">
        <v>62555</v>
      </c>
      <c r="C6" s="43">
        <v>57601</v>
      </c>
      <c r="D6" s="44">
        <f aca="true" t="shared" si="0" ref="D6:D20">C6/B6</f>
        <v>0.9208056909919271</v>
      </c>
    </row>
    <row r="7" spans="1:4" ht="18.75">
      <c r="A7" s="6" t="s">
        <v>1192</v>
      </c>
      <c r="B7" s="43">
        <v>19918</v>
      </c>
      <c r="C7" s="43">
        <v>25725</v>
      </c>
      <c r="D7" s="44">
        <f t="shared" si="0"/>
        <v>1.291545335877096</v>
      </c>
    </row>
    <row r="8" spans="1:4" ht="18.75">
      <c r="A8" s="6" t="s">
        <v>1193</v>
      </c>
      <c r="B8" s="43">
        <v>12606</v>
      </c>
      <c r="C8" s="43">
        <v>21409</v>
      </c>
      <c r="D8" s="44"/>
    </row>
    <row r="9" spans="1:4" ht="18.75">
      <c r="A9" s="6" t="s">
        <v>1194</v>
      </c>
      <c r="B9" s="43">
        <v>111385</v>
      </c>
      <c r="C9" s="43">
        <v>108306</v>
      </c>
      <c r="D9" s="44">
        <f t="shared" si="0"/>
        <v>0.9723571396507609</v>
      </c>
    </row>
    <row r="10" spans="1:4" ht="18.75">
      <c r="A10" s="6" t="s">
        <v>1195</v>
      </c>
      <c r="B10" s="43">
        <v>8599</v>
      </c>
      <c r="C10" s="43">
        <v>12579</v>
      </c>
      <c r="D10" s="44">
        <f t="shared" si="0"/>
        <v>1.4628445168042796</v>
      </c>
    </row>
    <row r="11" spans="1:4" ht="18.75">
      <c r="A11" s="6" t="s">
        <v>1196</v>
      </c>
      <c r="B11" s="43">
        <v>30513</v>
      </c>
      <c r="C11" s="43">
        <v>29708</v>
      </c>
      <c r="D11" s="44">
        <f t="shared" si="0"/>
        <v>0.973617802248222</v>
      </c>
    </row>
    <row r="12" spans="1:4" ht="18.75">
      <c r="A12" s="6" t="s">
        <v>1197</v>
      </c>
      <c r="B12" s="43"/>
      <c r="C12" s="43"/>
      <c r="D12" s="44"/>
    </row>
    <row r="13" spans="1:4" ht="18.75">
      <c r="A13" s="6" t="s">
        <v>1198</v>
      </c>
      <c r="B13" s="43">
        <v>28878</v>
      </c>
      <c r="C13" s="43">
        <v>29033</v>
      </c>
      <c r="D13" s="44">
        <f t="shared" si="0"/>
        <v>1.0053674077152157</v>
      </c>
    </row>
    <row r="14" spans="1:4" ht="18.75">
      <c r="A14" s="6" t="s">
        <v>1199</v>
      </c>
      <c r="B14" s="43">
        <v>34600</v>
      </c>
      <c r="C14" s="43">
        <v>34916</v>
      </c>
      <c r="D14" s="44">
        <f t="shared" si="0"/>
        <v>1.0091329479768787</v>
      </c>
    </row>
    <row r="15" spans="1:4" ht="18.75">
      <c r="A15" s="6" t="s">
        <v>1200</v>
      </c>
      <c r="B15" s="43">
        <v>15660</v>
      </c>
      <c r="C15" s="43">
        <v>15428</v>
      </c>
      <c r="D15" s="44">
        <f t="shared" si="0"/>
        <v>0.9851851851851852</v>
      </c>
    </row>
    <row r="16" spans="1:4" ht="18.75">
      <c r="A16" s="6" t="s">
        <v>1201</v>
      </c>
      <c r="B16" s="43"/>
      <c r="C16" s="43"/>
      <c r="D16" s="44"/>
    </row>
    <row r="17" spans="1:4" ht="18.75">
      <c r="A17" s="6" t="s">
        <v>1202</v>
      </c>
      <c r="B17" s="43"/>
      <c r="C17" s="43"/>
      <c r="D17" s="44"/>
    </row>
    <row r="18" spans="1:4" ht="18.75">
      <c r="A18" s="6" t="s">
        <v>1203</v>
      </c>
      <c r="B18" s="43">
        <v>100</v>
      </c>
      <c r="C18" s="43"/>
      <c r="D18" s="44"/>
    </row>
    <row r="19" spans="1:4" ht="18.75">
      <c r="A19" s="6" t="s">
        <v>1204</v>
      </c>
      <c r="B19" s="43">
        <v>2100</v>
      </c>
      <c r="C19" s="43">
        <v>2185</v>
      </c>
      <c r="D19" s="44">
        <f t="shared" si="0"/>
        <v>1.0404761904761906</v>
      </c>
    </row>
    <row r="20" spans="1:4" ht="18">
      <c r="A20" s="43" t="s">
        <v>1205</v>
      </c>
      <c r="B20" s="43">
        <f>SUM(B5:B19)</f>
        <v>367348</v>
      </c>
      <c r="C20" s="43">
        <f>SUM(C5:C19)</f>
        <v>379528</v>
      </c>
      <c r="D20" s="44">
        <f t="shared" si="0"/>
        <v>1.0331565708810175</v>
      </c>
    </row>
    <row r="21" spans="1:4" ht="41.25" customHeight="1">
      <c r="A21" s="42" t="s">
        <v>1206</v>
      </c>
      <c r="B21" s="42"/>
      <c r="C21" s="42"/>
      <c r="D21" s="42"/>
    </row>
  </sheetData>
  <sheetProtection/>
  <mergeCells count="2">
    <mergeCell ref="A2:D2"/>
    <mergeCell ref="A21:D21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0"/>
  <sheetViews>
    <sheetView workbookViewId="0" topLeftCell="A1">
      <selection activeCell="I25" sqref="I25"/>
    </sheetView>
  </sheetViews>
  <sheetFormatPr defaultColWidth="9.00390625" defaultRowHeight="14.25"/>
  <cols>
    <col min="1" max="1" width="38.625" style="0" customWidth="1"/>
    <col min="3" max="3" width="16.125" style="0" customWidth="1"/>
    <col min="4" max="4" width="12.125" style="0" customWidth="1"/>
  </cols>
  <sheetData>
    <row r="1" ht="14.25">
      <c r="A1" s="7" t="s">
        <v>1207</v>
      </c>
    </row>
    <row r="2" spans="1:4" ht="20.25">
      <c r="A2" s="2" t="s">
        <v>1208</v>
      </c>
      <c r="B2" s="2"/>
      <c r="C2" s="2"/>
      <c r="D2" s="2"/>
    </row>
    <row r="3" ht="14.25">
      <c r="D3" t="s">
        <v>55</v>
      </c>
    </row>
    <row r="4" spans="1:4" ht="28.5" customHeight="1">
      <c r="A4" s="8" t="s">
        <v>1209</v>
      </c>
      <c r="B4" s="39" t="s">
        <v>1189</v>
      </c>
      <c r="C4" s="8" t="s">
        <v>58</v>
      </c>
      <c r="D4" s="40" t="s">
        <v>59</v>
      </c>
    </row>
    <row r="5" spans="1:4" ht="15">
      <c r="A5" s="20" t="s">
        <v>1190</v>
      </c>
      <c r="B5" s="19">
        <f>SUM(B6:B9)</f>
        <v>32839</v>
      </c>
      <c r="C5" s="19">
        <f>SUM(C6:C9)</f>
        <v>32591</v>
      </c>
      <c r="D5" s="22">
        <f aca="true" t="shared" si="0" ref="D5:D20">C5/B5</f>
        <v>0.9924480038978044</v>
      </c>
    </row>
    <row r="6" spans="1:4" ht="15">
      <c r="A6" s="19" t="s">
        <v>1210</v>
      </c>
      <c r="B6" s="19">
        <v>18893</v>
      </c>
      <c r="C6" s="19">
        <v>21855</v>
      </c>
      <c r="D6" s="22">
        <f t="shared" si="0"/>
        <v>1.1567776425131</v>
      </c>
    </row>
    <row r="7" spans="1:4" ht="15">
      <c r="A7" s="19" t="s">
        <v>1211</v>
      </c>
      <c r="B7" s="19">
        <v>4169</v>
      </c>
      <c r="C7" s="19">
        <v>4050</v>
      </c>
      <c r="D7" s="22">
        <f t="shared" si="0"/>
        <v>0.9714559846485968</v>
      </c>
    </row>
    <row r="8" spans="1:4" ht="15">
      <c r="A8" s="19" t="s">
        <v>1212</v>
      </c>
      <c r="B8" s="19">
        <v>2510</v>
      </c>
      <c r="C8" s="19">
        <v>2413</v>
      </c>
      <c r="D8" s="22">
        <f t="shared" si="0"/>
        <v>0.9613545816733068</v>
      </c>
    </row>
    <row r="9" spans="1:4" ht="15">
      <c r="A9" s="19" t="s">
        <v>1213</v>
      </c>
      <c r="B9" s="19">
        <v>7267</v>
      </c>
      <c r="C9" s="19">
        <v>4273</v>
      </c>
      <c r="D9" s="22">
        <f t="shared" si="0"/>
        <v>0.5880005504334663</v>
      </c>
    </row>
    <row r="10" spans="1:4" ht="15">
      <c r="A10" s="20" t="s">
        <v>1214</v>
      </c>
      <c r="B10" s="19">
        <f>SUM(B11:B20)</f>
        <v>3439</v>
      </c>
      <c r="C10" s="19">
        <f>SUM(C11:C20)</f>
        <v>2874</v>
      </c>
      <c r="D10" s="22">
        <f t="shared" si="0"/>
        <v>0.8357080546670543</v>
      </c>
    </row>
    <row r="11" spans="1:4" ht="15">
      <c r="A11" s="19" t="s">
        <v>1215</v>
      </c>
      <c r="B11" s="19">
        <v>2438</v>
      </c>
      <c r="C11" s="19">
        <v>2190</v>
      </c>
      <c r="D11" s="22">
        <f t="shared" si="0"/>
        <v>0.8982772764561116</v>
      </c>
    </row>
    <row r="12" spans="1:4" ht="15">
      <c r="A12" s="19" t="s">
        <v>1216</v>
      </c>
      <c r="B12" s="19">
        <v>20</v>
      </c>
      <c r="C12" s="19">
        <v>18</v>
      </c>
      <c r="D12" s="22">
        <f t="shared" si="0"/>
        <v>0.9</v>
      </c>
    </row>
    <row r="13" spans="1:4" ht="15">
      <c r="A13" s="19" t="s">
        <v>1217</v>
      </c>
      <c r="B13" s="19">
        <v>23</v>
      </c>
      <c r="C13" s="19">
        <v>21</v>
      </c>
      <c r="D13" s="22">
        <f t="shared" si="0"/>
        <v>0.9130434782608695</v>
      </c>
    </row>
    <row r="14" spans="1:4" ht="15">
      <c r="A14" s="19" t="s">
        <v>1218</v>
      </c>
      <c r="B14" s="19">
        <v>2</v>
      </c>
      <c r="C14" s="19">
        <v>1</v>
      </c>
      <c r="D14" s="22">
        <f t="shared" si="0"/>
        <v>0.5</v>
      </c>
    </row>
    <row r="15" spans="1:4" ht="15">
      <c r="A15" s="19" t="s">
        <v>1219</v>
      </c>
      <c r="B15" s="19">
        <v>18</v>
      </c>
      <c r="C15" s="19">
        <v>18</v>
      </c>
      <c r="D15" s="22">
        <f t="shared" si="0"/>
        <v>1</v>
      </c>
    </row>
    <row r="16" spans="1:4" ht="15">
      <c r="A16" s="19" t="s">
        <v>1220</v>
      </c>
      <c r="B16" s="19">
        <v>70</v>
      </c>
      <c r="C16" s="19">
        <v>56</v>
      </c>
      <c r="D16" s="22">
        <f t="shared" si="0"/>
        <v>0.8</v>
      </c>
    </row>
    <row r="17" spans="1:4" ht="15">
      <c r="A17" s="19" t="s">
        <v>1221</v>
      </c>
      <c r="B17" s="19">
        <v>1</v>
      </c>
      <c r="C17" s="19">
        <v>0</v>
      </c>
      <c r="D17" s="22">
        <f t="shared" si="0"/>
        <v>0</v>
      </c>
    </row>
    <row r="18" spans="1:4" ht="15">
      <c r="A18" s="19" t="s">
        <v>1222</v>
      </c>
      <c r="B18" s="19">
        <v>762</v>
      </c>
      <c r="C18" s="19">
        <v>331</v>
      </c>
      <c r="D18" s="22">
        <f t="shared" si="0"/>
        <v>0.4343832020997375</v>
      </c>
    </row>
    <row r="19" spans="1:4" ht="15">
      <c r="A19" s="19" t="s">
        <v>1223</v>
      </c>
      <c r="B19" s="19">
        <v>47</v>
      </c>
      <c r="C19" s="19">
        <v>17</v>
      </c>
      <c r="D19" s="22">
        <f t="shared" si="0"/>
        <v>0.3617021276595745</v>
      </c>
    </row>
    <row r="20" spans="1:4" ht="15">
      <c r="A20" s="19" t="s">
        <v>1224</v>
      </c>
      <c r="B20" s="19">
        <v>58</v>
      </c>
      <c r="C20" s="19">
        <v>222</v>
      </c>
      <c r="D20" s="22">
        <f t="shared" si="0"/>
        <v>3.8275862068965516</v>
      </c>
    </row>
    <row r="21" spans="1:4" ht="15">
      <c r="A21" s="20" t="s">
        <v>1225</v>
      </c>
      <c r="B21" s="19">
        <f>SUM(B22:B28)</f>
        <v>0</v>
      </c>
      <c r="C21" s="19">
        <f>SUM(C22:C28)</f>
        <v>1</v>
      </c>
      <c r="D21" s="22"/>
    </row>
    <row r="22" spans="1:4" ht="15">
      <c r="A22" s="19" t="s">
        <v>1226</v>
      </c>
      <c r="B22" s="19"/>
      <c r="C22" s="19"/>
      <c r="D22" s="22"/>
    </row>
    <row r="23" spans="1:4" ht="15">
      <c r="A23" s="19" t="s">
        <v>1227</v>
      </c>
      <c r="B23" s="19"/>
      <c r="C23" s="19"/>
      <c r="D23" s="22"/>
    </row>
    <row r="24" spans="1:4" ht="15">
      <c r="A24" s="19" t="s">
        <v>1228</v>
      </c>
      <c r="B24" s="19"/>
      <c r="C24" s="19"/>
      <c r="D24" s="22"/>
    </row>
    <row r="25" spans="1:4" ht="15">
      <c r="A25" s="19" t="s">
        <v>1229</v>
      </c>
      <c r="B25" s="19"/>
      <c r="C25" s="19"/>
      <c r="D25" s="22"/>
    </row>
    <row r="26" spans="1:4" ht="15">
      <c r="A26" s="19" t="s">
        <v>1230</v>
      </c>
      <c r="B26" s="19"/>
      <c r="C26" s="19">
        <v>1</v>
      </c>
      <c r="D26" s="22"/>
    </row>
    <row r="27" spans="1:4" ht="15">
      <c r="A27" s="19" t="s">
        <v>1231</v>
      </c>
      <c r="B27" s="19"/>
      <c r="C27" s="19"/>
      <c r="D27" s="22"/>
    </row>
    <row r="28" spans="1:4" ht="15">
      <c r="A28" s="19" t="s">
        <v>1232</v>
      </c>
      <c r="B28" s="19"/>
      <c r="C28" s="19"/>
      <c r="D28" s="22"/>
    </row>
    <row r="29" spans="1:4" ht="15">
      <c r="A29" s="20" t="s">
        <v>1193</v>
      </c>
      <c r="B29" s="19">
        <f>SUM(B30:B35)</f>
        <v>0</v>
      </c>
      <c r="C29" s="19"/>
      <c r="D29" s="22"/>
    </row>
    <row r="30" spans="1:4" ht="15">
      <c r="A30" s="19" t="s">
        <v>1226</v>
      </c>
      <c r="B30" s="19"/>
      <c r="C30" s="19"/>
      <c r="D30" s="22"/>
    </row>
    <row r="31" spans="1:4" ht="15">
      <c r="A31" s="19" t="s">
        <v>1227</v>
      </c>
      <c r="B31" s="19"/>
      <c r="C31" s="19"/>
      <c r="D31" s="22"/>
    </row>
    <row r="32" spans="1:4" ht="15">
      <c r="A32" s="19" t="s">
        <v>1228</v>
      </c>
      <c r="B32" s="19"/>
      <c r="C32" s="19"/>
      <c r="D32" s="22"/>
    </row>
    <row r="33" spans="1:4" ht="15">
      <c r="A33" s="19" t="s">
        <v>1230</v>
      </c>
      <c r="B33" s="19"/>
      <c r="C33" s="19"/>
      <c r="D33" s="22"/>
    </row>
    <row r="34" spans="1:4" ht="15">
      <c r="A34" s="19" t="s">
        <v>1231</v>
      </c>
      <c r="B34" s="19"/>
      <c r="C34" s="19"/>
      <c r="D34" s="22"/>
    </row>
    <row r="35" spans="1:4" ht="15">
      <c r="A35" s="19" t="s">
        <v>1232</v>
      </c>
      <c r="B35" s="19"/>
      <c r="C35" s="19"/>
      <c r="D35" s="22"/>
    </row>
    <row r="36" spans="1:4" ht="15">
      <c r="A36" s="20" t="s">
        <v>1194</v>
      </c>
      <c r="B36" s="19">
        <f>SUM(B37:B39)</f>
        <v>86662</v>
      </c>
      <c r="C36" s="19">
        <f>SUM(C37:C39)</f>
        <v>81477</v>
      </c>
      <c r="D36" s="22">
        <f>C36/B36</f>
        <v>0.9401698552999007</v>
      </c>
    </row>
    <row r="37" spans="1:4" ht="15">
      <c r="A37" s="19" t="s">
        <v>1233</v>
      </c>
      <c r="B37" s="19">
        <v>78025</v>
      </c>
      <c r="C37" s="19">
        <v>75798</v>
      </c>
      <c r="D37" s="22">
        <f>C37/B37</f>
        <v>0.9714578660685678</v>
      </c>
    </row>
    <row r="38" spans="1:4" ht="15">
      <c r="A38" s="19" t="s">
        <v>1234</v>
      </c>
      <c r="B38" s="19">
        <v>8637</v>
      </c>
      <c r="C38" s="19">
        <v>5514</v>
      </c>
      <c r="D38" s="22">
        <f>C38/B38</f>
        <v>0.63841611670719</v>
      </c>
    </row>
    <row r="39" spans="1:4" ht="15">
      <c r="A39" s="19" t="s">
        <v>1235</v>
      </c>
      <c r="B39" s="19"/>
      <c r="C39" s="19">
        <v>165</v>
      </c>
      <c r="D39" s="22"/>
    </row>
    <row r="40" spans="1:4" ht="15">
      <c r="A40" s="20" t="s">
        <v>1195</v>
      </c>
      <c r="B40" s="19">
        <f>SUM(B41:B42)</f>
        <v>0</v>
      </c>
      <c r="C40" s="19">
        <f>SUM(C41:C42)</f>
        <v>387</v>
      </c>
      <c r="D40" s="22"/>
    </row>
    <row r="41" spans="1:4" ht="15">
      <c r="A41" s="19" t="s">
        <v>1236</v>
      </c>
      <c r="B41" s="19"/>
      <c r="C41" s="19">
        <v>387</v>
      </c>
      <c r="D41" s="22"/>
    </row>
    <row r="42" spans="1:4" ht="15">
      <c r="A42" s="19" t="s">
        <v>1237</v>
      </c>
      <c r="B42" s="19"/>
      <c r="C42" s="19"/>
      <c r="D42" s="22"/>
    </row>
    <row r="43" spans="1:4" ht="15">
      <c r="A43" s="20" t="s">
        <v>1196</v>
      </c>
      <c r="B43" s="19">
        <f>SUM(B44:B46)</f>
        <v>0</v>
      </c>
      <c r="C43" s="19">
        <f>SUM(C44:C46)</f>
        <v>0</v>
      </c>
      <c r="D43" s="22"/>
    </row>
    <row r="44" spans="1:4" ht="15">
      <c r="A44" s="19" t="s">
        <v>1238</v>
      </c>
      <c r="B44" s="19"/>
      <c r="C44" s="19"/>
      <c r="D44" s="22"/>
    </row>
    <row r="45" spans="1:4" ht="15">
      <c r="A45" s="19" t="s">
        <v>1239</v>
      </c>
      <c r="B45" s="19"/>
      <c r="C45" s="19"/>
      <c r="D45" s="22"/>
    </row>
    <row r="46" spans="1:4" ht="15">
      <c r="A46" s="19" t="s">
        <v>1240</v>
      </c>
      <c r="B46" s="19"/>
      <c r="C46" s="19"/>
      <c r="D46" s="22"/>
    </row>
    <row r="47" spans="1:4" ht="15">
      <c r="A47" s="20" t="s">
        <v>1197</v>
      </c>
      <c r="B47" s="19">
        <f>SUM(B48:B49)</f>
        <v>0</v>
      </c>
      <c r="C47" s="19">
        <f>SUM(C48:C49)</f>
        <v>0</v>
      </c>
      <c r="D47" s="22"/>
    </row>
    <row r="48" spans="1:4" ht="15">
      <c r="A48" s="19" t="s">
        <v>1241</v>
      </c>
      <c r="B48" s="19"/>
      <c r="C48" s="19"/>
      <c r="D48" s="22"/>
    </row>
    <row r="49" spans="1:4" ht="15">
      <c r="A49" s="19" t="s">
        <v>1242</v>
      </c>
      <c r="B49" s="19"/>
      <c r="C49" s="19"/>
      <c r="D49" s="22"/>
    </row>
    <row r="50" spans="1:4" ht="15">
      <c r="A50" s="20" t="s">
        <v>1198</v>
      </c>
      <c r="B50" s="19">
        <f>SUM(B51:B55)</f>
        <v>4927</v>
      </c>
      <c r="C50" s="19">
        <f>SUM(C51:C55)</f>
        <v>5785</v>
      </c>
      <c r="D50" s="22">
        <f>C50/B50</f>
        <v>1.1741424802110818</v>
      </c>
    </row>
    <row r="51" spans="1:4" ht="15">
      <c r="A51" s="19" t="s">
        <v>1243</v>
      </c>
      <c r="B51" s="19">
        <v>1139</v>
      </c>
      <c r="C51" s="19">
        <v>2977</v>
      </c>
      <c r="D51" s="22">
        <f>C51/B51</f>
        <v>2.6136962247585602</v>
      </c>
    </row>
    <row r="52" spans="1:4" ht="15">
      <c r="A52" s="19" t="s">
        <v>1244</v>
      </c>
      <c r="B52" s="19">
        <v>0</v>
      </c>
      <c r="C52" s="19">
        <v>0</v>
      </c>
      <c r="D52" s="22"/>
    </row>
    <row r="53" spans="1:4" ht="15">
      <c r="A53" s="19" t="s">
        <v>1245</v>
      </c>
      <c r="B53" s="19">
        <v>0</v>
      </c>
      <c r="C53" s="19">
        <v>0</v>
      </c>
      <c r="D53" s="22"/>
    </row>
    <row r="54" spans="1:4" ht="15">
      <c r="A54" s="19" t="s">
        <v>1246</v>
      </c>
      <c r="B54" s="19">
        <v>3759</v>
      </c>
      <c r="C54" s="19">
        <v>2676</v>
      </c>
      <c r="D54" s="22">
        <f>C54/B54</f>
        <v>0.7118914604948124</v>
      </c>
    </row>
    <row r="55" spans="1:4" ht="15">
      <c r="A55" s="19" t="s">
        <v>1247</v>
      </c>
      <c r="B55" s="19">
        <v>29</v>
      </c>
      <c r="C55" s="19">
        <v>132</v>
      </c>
      <c r="D55" s="22">
        <f>C55/B55</f>
        <v>4.551724137931035</v>
      </c>
    </row>
    <row r="56" spans="1:4" ht="15">
      <c r="A56" s="20" t="s">
        <v>1199</v>
      </c>
      <c r="B56" s="19">
        <f>SUM(B57:B58)</f>
        <v>0</v>
      </c>
      <c r="C56" s="19">
        <f>SUM(C57:C58)</f>
        <v>0</v>
      </c>
      <c r="D56" s="22"/>
    </row>
    <row r="57" spans="1:4" ht="15">
      <c r="A57" s="19" t="s">
        <v>1248</v>
      </c>
      <c r="B57" s="19"/>
      <c r="C57" s="19"/>
      <c r="D57" s="22"/>
    </row>
    <row r="58" spans="1:4" ht="15">
      <c r="A58" s="19" t="s">
        <v>542</v>
      </c>
      <c r="B58" s="19"/>
      <c r="C58" s="19"/>
      <c r="D58" s="22"/>
    </row>
    <row r="59" spans="1:4" ht="15">
      <c r="A59" s="20" t="s">
        <v>1200</v>
      </c>
      <c r="B59" s="19">
        <f>SUM(B60:B63)</f>
        <v>0</v>
      </c>
      <c r="C59" s="19">
        <f>SUM(C60:C63)</f>
        <v>0</v>
      </c>
      <c r="D59" s="22"/>
    </row>
    <row r="60" spans="1:4" ht="15">
      <c r="A60" s="19" t="s">
        <v>1249</v>
      </c>
      <c r="B60" s="19"/>
      <c r="C60" s="19"/>
      <c r="D60" s="22"/>
    </row>
    <row r="61" spans="1:4" ht="15">
      <c r="A61" s="19" t="s">
        <v>1250</v>
      </c>
      <c r="B61" s="19"/>
      <c r="C61" s="19"/>
      <c r="D61" s="22"/>
    </row>
    <row r="62" spans="1:4" ht="15">
      <c r="A62" s="19" t="s">
        <v>1251</v>
      </c>
      <c r="B62" s="19"/>
      <c r="C62" s="19"/>
      <c r="D62" s="22"/>
    </row>
    <row r="63" spans="1:4" ht="15">
      <c r="A63" s="19" t="s">
        <v>1252</v>
      </c>
      <c r="B63" s="19"/>
      <c r="C63" s="19"/>
      <c r="D63" s="22"/>
    </row>
    <row r="64" spans="1:4" ht="15">
      <c r="A64" s="20" t="s">
        <v>1253</v>
      </c>
      <c r="B64" s="19">
        <f>SUM(B65:B68)</f>
        <v>0</v>
      </c>
      <c r="C64" s="19">
        <f>SUM(C65:C68)</f>
        <v>267</v>
      </c>
      <c r="D64" s="22"/>
    </row>
    <row r="65" spans="1:4" ht="15">
      <c r="A65" s="19" t="s">
        <v>1254</v>
      </c>
      <c r="B65" s="19"/>
      <c r="C65" s="19"/>
      <c r="D65" s="22"/>
    </row>
    <row r="66" spans="1:4" ht="15">
      <c r="A66" s="19" t="s">
        <v>1255</v>
      </c>
      <c r="B66" s="19"/>
      <c r="C66" s="19"/>
      <c r="D66" s="22"/>
    </row>
    <row r="67" spans="1:4" ht="15">
      <c r="A67" s="19" t="s">
        <v>1256</v>
      </c>
      <c r="B67" s="19"/>
      <c r="C67" s="19"/>
      <c r="D67" s="22"/>
    </row>
    <row r="68" spans="1:4" ht="15">
      <c r="A68" s="19" t="s">
        <v>1027</v>
      </c>
      <c r="B68" s="19"/>
      <c r="C68" s="19">
        <v>267</v>
      </c>
      <c r="D68" s="22"/>
    </row>
    <row r="69" spans="1:4" ht="15">
      <c r="A69" s="19" t="s">
        <v>1257</v>
      </c>
      <c r="B69" s="19">
        <f>SUM(B5,B10,B21,B29,B36,B40,B43,B47,B50,B56,B59,B64)</f>
        <v>127867</v>
      </c>
      <c r="C69" s="19">
        <f>SUM(C5,C10,C21,C29,C36,C40,C43,C47,C50,C56,C59,C64)</f>
        <v>123382</v>
      </c>
      <c r="D69" s="22">
        <f>C69/B69</f>
        <v>0.9649244918548179</v>
      </c>
    </row>
    <row r="70" spans="1:4" ht="44.25" customHeight="1">
      <c r="A70" s="41" t="s">
        <v>1206</v>
      </c>
      <c r="B70" s="42"/>
      <c r="C70" s="42"/>
      <c r="D70" s="42"/>
    </row>
  </sheetData>
  <sheetProtection/>
  <mergeCells count="2">
    <mergeCell ref="A2:D2"/>
    <mergeCell ref="A70:D70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H21" sqref="H21"/>
    </sheetView>
  </sheetViews>
  <sheetFormatPr defaultColWidth="9.00390625" defaultRowHeight="14.25"/>
  <cols>
    <col min="1" max="1" width="35.75390625" style="0" customWidth="1"/>
  </cols>
  <sheetData>
    <row r="1" ht="14.25">
      <c r="A1" s="7" t="s">
        <v>1258</v>
      </c>
    </row>
    <row r="2" ht="27.75" customHeight="1">
      <c r="A2" s="23" t="s">
        <v>1259</v>
      </c>
    </row>
    <row r="3" spans="1:10" ht="14.25">
      <c r="A3" s="37" t="s">
        <v>1260</v>
      </c>
      <c r="B3" s="37"/>
      <c r="C3" s="37"/>
      <c r="D3" s="37"/>
      <c r="E3" s="37"/>
      <c r="F3" s="37"/>
      <c r="G3" s="37"/>
      <c r="H3" s="37"/>
      <c r="I3" s="37"/>
      <c r="J3" s="37"/>
    </row>
    <row r="4" ht="14.25">
      <c r="J4" t="s">
        <v>55</v>
      </c>
    </row>
    <row r="5" spans="1:11" ht="14.25">
      <c r="A5" s="11" t="s">
        <v>1261</v>
      </c>
      <c r="B5" s="11" t="s">
        <v>1262</v>
      </c>
      <c r="C5" s="11" t="s">
        <v>1263</v>
      </c>
      <c r="D5" s="11" t="s">
        <v>1263</v>
      </c>
      <c r="E5" s="11" t="s">
        <v>1263</v>
      </c>
      <c r="F5" s="11" t="s">
        <v>1263</v>
      </c>
      <c r="G5" s="11" t="s">
        <v>1264</v>
      </c>
      <c r="H5" s="11" t="s">
        <v>1264</v>
      </c>
      <c r="I5" s="11" t="s">
        <v>1264</v>
      </c>
      <c r="J5" s="11" t="s">
        <v>1264</v>
      </c>
      <c r="K5" s="11" t="s">
        <v>1264</v>
      </c>
    </row>
    <row r="6" spans="1:11" ht="14.25">
      <c r="A6" s="11" t="s">
        <v>1265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4.25">
      <c r="A7" s="11" t="s">
        <v>1266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4.25">
      <c r="A8" s="11" t="s">
        <v>1267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4.25">
      <c r="A9" s="11" t="s">
        <v>1268</v>
      </c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14.25">
      <c r="A10" s="11" t="s">
        <v>1269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4.25">
      <c r="A11" s="11" t="s">
        <v>1270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4.25">
      <c r="A12" s="11" t="s">
        <v>1271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4.25">
      <c r="A13" s="11" t="s">
        <v>1272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4.25">
      <c r="A14" s="11" t="s">
        <v>1273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14.25">
      <c r="A15" s="11" t="s">
        <v>1274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4.25">
      <c r="A16" s="11" t="s">
        <v>1275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4.25">
      <c r="A17" s="11" t="s">
        <v>1276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4.25">
      <c r="A18" s="11" t="s">
        <v>1277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4.25">
      <c r="A19" s="11" t="s">
        <v>1278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4.25">
      <c r="A20" s="11" t="s">
        <v>1279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4.25">
      <c r="A21" s="11" t="s">
        <v>1280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4.25">
      <c r="A22" s="11" t="s">
        <v>1281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4.25">
      <c r="A23" s="11" t="s">
        <v>1282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4.25">
      <c r="A24" s="11" t="s">
        <v>1283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4.25">
      <c r="A25" s="11" t="s">
        <v>1284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4.25">
      <c r="A26" s="11" t="s">
        <v>1285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14.25">
      <c r="A27" s="11" t="s">
        <v>1286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4.25">
      <c r="A28" s="11" t="s">
        <v>1287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4.25">
      <c r="A29" s="11" t="s">
        <v>1288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14.25">
      <c r="A30" s="11" t="s">
        <v>1289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4.25">
      <c r="A31" s="11" t="s">
        <v>1290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4.25">
      <c r="A32" s="11" t="s">
        <v>1291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4.25">
      <c r="A33" s="11" t="s">
        <v>1292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4.25">
      <c r="A34" s="11" t="s">
        <v>1293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ht="14.25">
      <c r="A35" s="11" t="s">
        <v>1294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ht="14.25">
      <c r="A36" s="11" t="s">
        <v>1295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ht="14.25">
      <c r="A37" s="11" t="s">
        <v>1296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ht="14.25">
      <c r="A38" s="11" t="s">
        <v>1297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4.25">
      <c r="A39" s="11" t="s">
        <v>1298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ht="14.25">
      <c r="A40" s="11" t="s">
        <v>1299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4.25">
      <c r="A41" s="11" t="s">
        <v>1300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14.25">
      <c r="A42" s="11" t="s">
        <v>1301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4.25">
      <c r="A43" s="11" t="s">
        <v>1302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ht="14.25">
      <c r="A44" s="11" t="s">
        <v>1303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4.25">
      <c r="A45" s="11" t="s">
        <v>1304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4.25">
      <c r="A46" s="11" t="s">
        <v>1305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</row>
  </sheetData>
  <sheetProtection/>
  <mergeCells count="1">
    <mergeCell ref="A3:J3"/>
  </mergeCells>
  <printOptions/>
  <pageMargins left="0.75" right="0.75" top="1" bottom="1" header="0.5" footer="0.5"/>
  <pageSetup horizontalDpi="600" verticalDpi="600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2021-07-23T08:27:15Z</cp:lastPrinted>
  <dcterms:created xsi:type="dcterms:W3CDTF">2018-04-02T06:35:58Z</dcterms:created>
  <dcterms:modified xsi:type="dcterms:W3CDTF">2022-09-09T08:57:52Z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2052-10.1.0.6689</vt:lpwstr>
  </property>
</Properties>
</file>